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e und Einstellungen\Manfred\Eigene Dateien\Wohnmobil\"/>
    </mc:Choice>
  </mc:AlternateContent>
  <bookViews>
    <workbookView xWindow="0" yWindow="2100" windowWidth="24000" windowHeight="15600" tabRatio="500" firstSheet="1" activeTab="5"/>
  </bookViews>
  <sheets>
    <sheet name="Fahrzeugdaten" sheetId="1" r:id="rId1"/>
    <sheet name="Reifen" sheetId="2" r:id="rId2"/>
    <sheet name="Fahrwiderstand" sheetId="3" r:id="rId3"/>
    <sheet name="Leistung" sheetId="4" r:id="rId4"/>
    <sheet name="Leistungsdiagramm" sheetId="5" r:id="rId5"/>
    <sheet name="Getriebe" sheetId="6" r:id="rId6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Q3" i="6" l="1"/>
  <c r="B22" i="3"/>
  <c r="C22" i="3" s="1"/>
  <c r="D22" i="3" s="1"/>
  <c r="B21" i="3"/>
  <c r="C21" i="3" s="1"/>
  <c r="D21" i="3" s="1"/>
  <c r="B20" i="3"/>
  <c r="C20" i="3" s="1"/>
  <c r="D20" i="3" s="1"/>
  <c r="B19" i="3"/>
  <c r="C19" i="3" s="1"/>
  <c r="D19" i="3" s="1"/>
  <c r="B18" i="3"/>
  <c r="C18" i="3" s="1"/>
  <c r="D18" i="3" s="1"/>
  <c r="B17" i="3"/>
  <c r="C17" i="3" s="1"/>
  <c r="D17" i="3" s="1"/>
  <c r="B16" i="3"/>
  <c r="C16" i="3" s="1"/>
  <c r="D16" i="3" s="1"/>
  <c r="C15" i="3"/>
  <c r="D15" i="3" s="1"/>
  <c r="B15" i="3"/>
  <c r="B14" i="3"/>
  <c r="C14" i="3" s="1"/>
  <c r="D14" i="3" s="1"/>
  <c r="B13" i="3"/>
  <c r="C13" i="3" s="1"/>
  <c r="D13" i="3" s="1"/>
  <c r="B12" i="3"/>
  <c r="C12" i="3" s="1"/>
  <c r="D12" i="3" s="1"/>
  <c r="B11" i="3"/>
  <c r="C11" i="3" s="1"/>
  <c r="D11" i="3" s="1"/>
  <c r="B10" i="3"/>
  <c r="C10" i="3" s="1"/>
  <c r="D10" i="3" s="1"/>
  <c r="B9" i="3"/>
  <c r="C9" i="3" s="1"/>
  <c r="D9" i="3" s="1"/>
  <c r="B8" i="3"/>
  <c r="C8" i="3" s="1"/>
  <c r="D8" i="3" s="1"/>
  <c r="C7" i="3"/>
  <c r="D7" i="3" s="1"/>
  <c r="B7" i="3"/>
  <c r="B6" i="3"/>
  <c r="C6" i="3" s="1"/>
  <c r="D6" i="3" s="1"/>
  <c r="B5" i="3"/>
  <c r="C5" i="3" s="1"/>
  <c r="D5" i="3" s="1"/>
  <c r="B4" i="3"/>
  <c r="C4" i="3" s="1"/>
  <c r="D4" i="3" s="1"/>
  <c r="B3" i="3"/>
  <c r="C3" i="3" s="1"/>
  <c r="D3" i="3" s="1"/>
  <c r="B6" i="2"/>
  <c r="B5" i="2" s="1"/>
  <c r="D16" i="1"/>
  <c r="G11" i="1"/>
  <c r="F11" i="1"/>
  <c r="E11" i="1"/>
  <c r="D11" i="1"/>
  <c r="C11" i="1"/>
  <c r="B11" i="1"/>
  <c r="U7" i="6" l="1"/>
  <c r="S7" i="6"/>
  <c r="U6" i="6"/>
  <c r="S6" i="6"/>
  <c r="G29" i="4"/>
  <c r="E29" i="4"/>
  <c r="C29" i="4"/>
  <c r="G28" i="4"/>
  <c r="E28" i="4"/>
  <c r="C28" i="4"/>
  <c r="G27" i="4"/>
  <c r="E27" i="4"/>
  <c r="C27" i="4"/>
  <c r="G26" i="4"/>
  <c r="E26" i="4"/>
  <c r="C26" i="4"/>
  <c r="G25" i="4"/>
  <c r="E25" i="4"/>
  <c r="C25" i="4"/>
  <c r="G24" i="4"/>
  <c r="E24" i="4"/>
  <c r="C24" i="4"/>
  <c r="G23" i="4"/>
  <c r="E23" i="4"/>
  <c r="C23" i="4"/>
  <c r="G22" i="4"/>
  <c r="E22" i="4"/>
  <c r="C22" i="4"/>
  <c r="G21" i="4"/>
  <c r="E21" i="4"/>
  <c r="C21" i="4"/>
  <c r="G20" i="4"/>
  <c r="E20" i="4"/>
  <c r="C20" i="4"/>
  <c r="G19" i="4"/>
  <c r="E19" i="4"/>
  <c r="C19" i="4"/>
  <c r="G18" i="4"/>
  <c r="E18" i="4"/>
  <c r="C18" i="4"/>
  <c r="G17" i="4"/>
  <c r="E17" i="4"/>
  <c r="C17" i="4"/>
  <c r="G16" i="4"/>
  <c r="E16" i="4"/>
  <c r="C16" i="4"/>
  <c r="G15" i="4"/>
  <c r="E15" i="4"/>
  <c r="C15" i="4"/>
  <c r="G14" i="4"/>
  <c r="E14" i="4"/>
  <c r="C14" i="4"/>
  <c r="G13" i="4"/>
  <c r="E13" i="4"/>
  <c r="C13" i="4"/>
  <c r="G12" i="4"/>
  <c r="E12" i="4"/>
  <c r="C12" i="4"/>
  <c r="G11" i="4"/>
  <c r="E11" i="4"/>
  <c r="C11" i="4"/>
  <c r="G10" i="4"/>
  <c r="E10" i="4"/>
  <c r="C10" i="4"/>
  <c r="G9" i="4"/>
  <c r="E9" i="4"/>
  <c r="C9" i="4"/>
  <c r="G8" i="4"/>
  <c r="E8" i="4"/>
  <c r="C8" i="4"/>
  <c r="G7" i="4"/>
  <c r="E7" i="4"/>
  <c r="C7" i="4"/>
  <c r="G6" i="4"/>
  <c r="E6" i="4"/>
  <c r="C6" i="4"/>
  <c r="G5" i="4"/>
  <c r="E5" i="4"/>
  <c r="C5" i="4"/>
  <c r="G4" i="4"/>
  <c r="E4" i="4"/>
  <c r="C4" i="4"/>
  <c r="G3" i="4"/>
  <c r="E3" i="4"/>
  <c r="C3" i="4"/>
  <c r="T7" i="6"/>
  <c r="T6" i="6"/>
  <c r="F29" i="4"/>
  <c r="H28" i="4"/>
  <c r="D28" i="4"/>
  <c r="F27" i="4"/>
  <c r="H26" i="4"/>
  <c r="D26" i="4"/>
  <c r="F25" i="4"/>
  <c r="H24" i="4"/>
  <c r="D24" i="4"/>
  <c r="F23" i="4"/>
  <c r="H22" i="4"/>
  <c r="D22" i="4"/>
  <c r="F21" i="4"/>
  <c r="H20" i="4"/>
  <c r="D20" i="4"/>
  <c r="F19" i="4"/>
  <c r="H18" i="4"/>
  <c r="D18" i="4"/>
  <c r="F17" i="4"/>
  <c r="H16" i="4"/>
  <c r="D16" i="4"/>
  <c r="F15" i="4"/>
  <c r="H14" i="4"/>
  <c r="D14" i="4"/>
  <c r="F13" i="4"/>
  <c r="H12" i="4"/>
  <c r="D12" i="4"/>
  <c r="F11" i="4"/>
  <c r="H10" i="4"/>
  <c r="D10" i="4"/>
  <c r="F9" i="4"/>
  <c r="H8" i="4"/>
  <c r="D8" i="4"/>
  <c r="F7" i="4"/>
  <c r="H6" i="4"/>
  <c r="D6" i="4"/>
  <c r="F5" i="4"/>
  <c r="H4" i="4"/>
  <c r="D4" i="4"/>
  <c r="F3" i="4"/>
  <c r="R7" i="6"/>
  <c r="R6" i="6"/>
  <c r="H29" i="4"/>
  <c r="D29" i="4"/>
  <c r="F28" i="4"/>
  <c r="H27" i="4"/>
  <c r="D27" i="4"/>
  <c r="F26" i="4"/>
  <c r="H25" i="4"/>
  <c r="D25" i="4"/>
  <c r="F24" i="4"/>
  <c r="H23" i="4"/>
  <c r="D23" i="4"/>
  <c r="F22" i="4"/>
  <c r="H21" i="4"/>
  <c r="D21" i="4"/>
  <c r="F20" i="4"/>
  <c r="H19" i="4"/>
  <c r="D19" i="4"/>
  <c r="F18" i="4"/>
  <c r="H17" i="4"/>
  <c r="D17" i="4"/>
  <c r="F16" i="4"/>
  <c r="H15" i="4"/>
  <c r="D15" i="4"/>
  <c r="F14" i="4"/>
  <c r="H13" i="4"/>
  <c r="D13" i="4"/>
  <c r="F12" i="4"/>
  <c r="H11" i="4"/>
  <c r="D11" i="4"/>
  <c r="F10" i="4"/>
  <c r="H9" i="4"/>
  <c r="D9" i="4"/>
  <c r="F8" i="4"/>
  <c r="H7" i="4"/>
  <c r="D7" i="4"/>
  <c r="F6" i="4"/>
  <c r="H5" i="4"/>
  <c r="D5" i="4"/>
  <c r="F4" i="4"/>
  <c r="H3" i="4"/>
  <c r="D3" i="4"/>
</calcChain>
</file>

<file path=xl/sharedStrings.xml><?xml version="1.0" encoding="utf-8"?>
<sst xmlns="http://schemas.openxmlformats.org/spreadsheetml/2006/main" count="68" uniqueCount="56">
  <si>
    <t>Übersetzungen:</t>
  </si>
  <si>
    <t>1. Gang</t>
  </si>
  <si>
    <t>2. Gang</t>
  </si>
  <si>
    <t>3. Gang</t>
  </si>
  <si>
    <t>4. Gang</t>
  </si>
  <si>
    <t>5. Gang</t>
  </si>
  <si>
    <t>R. Gang</t>
  </si>
  <si>
    <t>Achsübersetzung</t>
  </si>
  <si>
    <t>Gewählt</t>
  </si>
  <si>
    <t>Gesamtübersetzung</t>
  </si>
  <si>
    <t>Model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</si>
  <si>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 xml:space="preserve">w </t>
    </r>
    <r>
      <rPr>
        <sz val="10"/>
        <rFont val="Arial"/>
        <charset val="1"/>
      </rPr>
      <t>Wert</t>
    </r>
  </si>
  <si>
    <t>Stirnfläche A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</si>
  <si>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 xml:space="preserve">w * </t>
    </r>
    <r>
      <rPr>
        <sz val="10"/>
        <rFont val="Arial"/>
        <charset val="1"/>
      </rPr>
      <t>A</t>
    </r>
  </si>
  <si>
    <t>Gewicht des Fahrzeuges im Betrieb</t>
  </si>
  <si>
    <t>Einheit</t>
  </si>
  <si>
    <t>m²</t>
  </si>
  <si>
    <t>Kg</t>
  </si>
  <si>
    <t>VW LT31 Sven Hedin</t>
  </si>
  <si>
    <t>Model Gewählt</t>
  </si>
  <si>
    <t>Schaltdrehzahl</t>
  </si>
  <si>
    <t>Wirkungsgrad Antriebstrang</t>
  </si>
  <si>
    <t>p Luft</t>
  </si>
  <si>
    <t>kg/m³</t>
  </si>
  <si>
    <t xml:space="preserve">Breite </t>
  </si>
  <si>
    <t>mm</t>
  </si>
  <si>
    <t>Höhe/Breite</t>
  </si>
  <si>
    <t>%</t>
  </si>
  <si>
    <t>Felgendurchmesser</t>
  </si>
  <si>
    <t>Zoll</t>
  </si>
  <si>
    <r>
      <rPr>
        <sz val="10"/>
        <rFont val="Arial"/>
        <charset val="1"/>
      </rPr>
      <t>r</t>
    </r>
    <r>
      <rPr>
        <vertAlign val="subscript"/>
        <sz val="10"/>
        <rFont val="Arial"/>
        <charset val="1"/>
      </rPr>
      <t>dyn @60km/h</t>
    </r>
  </si>
  <si>
    <t>m</t>
  </si>
  <si>
    <r>
      <rPr>
        <sz val="10"/>
        <rFont val="Arial"/>
        <charset val="1"/>
      </rPr>
      <t>r</t>
    </r>
    <r>
      <rPr>
        <vertAlign val="subscript"/>
        <sz val="10"/>
        <rFont val="Arial"/>
        <charset val="1"/>
      </rPr>
      <t>stat</t>
    </r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</si>
  <si>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r0</t>
    </r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</si>
  <si>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r1</t>
    </r>
  </si>
  <si>
    <t>v</t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</si>
  <si>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r</t>
    </r>
  </si>
  <si>
    <r>
      <rPr>
        <sz val="10"/>
        <rFont val="Arial"/>
        <charset val="1"/>
      </rPr>
      <t>F</t>
    </r>
    <r>
      <rPr>
        <vertAlign val="subscript"/>
        <sz val="10"/>
        <rFont val="Arial"/>
        <charset val="1"/>
      </rPr>
      <t>a</t>
    </r>
  </si>
  <si>
    <t>P</t>
  </si>
  <si>
    <t>km/h</t>
  </si>
  <si>
    <t>kw</t>
  </si>
  <si>
    <t>Drehzahl</t>
  </si>
  <si>
    <t>Nm</t>
  </si>
  <si>
    <t>1/min</t>
  </si>
  <si>
    <r>
      <rPr>
        <sz val="10"/>
        <rFont val="Arial"/>
        <charset val="1"/>
      </rPr>
      <t>v</t>
    </r>
    <r>
      <rPr>
        <vertAlign val="subscript"/>
        <sz val="10"/>
        <rFont val="Arial"/>
        <charset val="1"/>
      </rPr>
      <t xml:space="preserve">rad </t>
    </r>
    <r>
      <rPr>
        <sz val="10"/>
        <rFont val="Arial"/>
        <charset val="1"/>
      </rPr>
      <t>in km/h</t>
    </r>
  </si>
  <si>
    <t>Schaltdrehzahl:</t>
  </si>
  <si>
    <t>Schaltvorgang:</t>
  </si>
  <si>
    <t>1. - 2. Gang</t>
  </si>
  <si>
    <t>2. - 3.Gang</t>
  </si>
  <si>
    <t>3. - 4. Gang</t>
  </si>
  <si>
    <t>4. - 5. Gang</t>
  </si>
  <si>
    <t>n nach Schalten [1/min]</t>
  </si>
  <si>
    <t>V in [km/h]</t>
  </si>
  <si>
    <t>Reifen 215R14</t>
  </si>
  <si>
    <t>Leistung P für MKB ACL</t>
  </si>
  <si>
    <t>VW 5-Gang-Getriebe LT 28-35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</si>
</sst>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0.0"/>
  </numFmts>
  <fonts count="4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vertAlign val="subscript"/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13">
    <border>
      <left/>
      <right/>
      <top/>
      <bottom/>
      <diagonal/>
    </border>
    <border>
      <left style="medium">
        <color rgb="FF31363B"/>
      </left>
      <right style="thin">
        <color rgb="FF31363B"/>
      </right>
      <top style="medium">
        <color rgb="FF31363B"/>
      </top>
      <bottom style="thin">
        <color rgb="FF31363B"/>
      </bottom>
      <diagonal/>
    </border>
    <border>
      <left style="thin">
        <color rgb="FF31363B"/>
      </left>
      <right style="thin">
        <color rgb="FF31363B"/>
      </right>
      <top style="medium">
        <color rgb="FF31363B"/>
      </top>
      <bottom style="thin">
        <color rgb="FF31363B"/>
      </bottom>
      <diagonal/>
    </border>
    <border>
      <left style="thin">
        <color rgb="FF31363B"/>
      </left>
      <right style="medium">
        <color rgb="FF31363B"/>
      </right>
      <top style="medium">
        <color rgb="FF31363B"/>
      </top>
      <bottom style="thin">
        <color rgb="FF31363B"/>
      </bottom>
      <diagonal/>
    </border>
    <border>
      <left style="medium">
        <color rgb="FF31363B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31363B"/>
      </left>
      <right style="medium">
        <color rgb="FF31363B"/>
      </right>
      <top style="thin">
        <color rgb="FF31363B"/>
      </top>
      <bottom style="thin">
        <color rgb="FF31363B"/>
      </bottom>
      <diagonal/>
    </border>
    <border>
      <left style="medium">
        <color rgb="FF31363B"/>
      </left>
      <right style="thin">
        <color rgb="FF31363B"/>
      </right>
      <top style="thin">
        <color rgb="FF31363B"/>
      </top>
      <bottom style="medium">
        <color rgb="FF31363B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medium">
        <color rgb="FF31363B"/>
      </bottom>
      <diagonal/>
    </border>
    <border>
      <left style="thin">
        <color rgb="FF31363B"/>
      </left>
      <right style="medium">
        <color rgb="FF31363B"/>
      </right>
      <top style="thin">
        <color rgb="FF31363B"/>
      </top>
      <bottom style="medium">
        <color rgb="FF31363B"/>
      </bottom>
      <diagonal/>
    </border>
    <border>
      <left style="medium">
        <color rgb="FF31363B"/>
      </left>
      <right style="medium">
        <color rgb="FF31363B"/>
      </right>
      <top style="medium">
        <color rgb="FF31363B"/>
      </top>
      <bottom style="thin">
        <color rgb="FF31363B"/>
      </bottom>
      <diagonal/>
    </border>
    <border>
      <left style="medium">
        <color rgb="FF31363B"/>
      </left>
      <right style="medium">
        <color rgb="FF31363B"/>
      </right>
      <top style="thin">
        <color rgb="FF31363B"/>
      </top>
      <bottom style="medium">
        <color rgb="FF31363B"/>
      </bottom>
      <diagonal/>
    </border>
    <border>
      <left style="medium">
        <color rgb="FF31363B"/>
      </left>
      <right style="thin">
        <color rgb="FF31363B"/>
      </right>
      <top/>
      <bottom style="thin">
        <color rgb="FF31363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ont="1" applyFill="1" applyBorder="1"/>
    <xf numFmtId="0" fontId="0" fillId="2" borderId="6" xfId="0" applyFill="1" applyBorder="1"/>
    <xf numFmtId="0" fontId="1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/>
    <xf numFmtId="0" fontId="0" fillId="0" borderId="4" xfId="0" applyBorder="1" applyProtection="1">
      <protection locked="0"/>
    </xf>
    <xf numFmtId="0" fontId="2" fillId="0" borderId="5" xfId="0" applyFont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Border="1"/>
    <xf numFmtId="2" fontId="0" fillId="0" borderId="5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0" fontId="0" fillId="3" borderId="5" xfId="0" applyFon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7" xfId="0" applyFont="1" applyBorder="1"/>
    <xf numFmtId="0" fontId="0" fillId="0" borderId="8" xfId="0" applyBorder="1" applyProtection="1">
      <protection locked="0"/>
    </xf>
    <xf numFmtId="0" fontId="0" fillId="0" borderId="9" xfId="0" applyBorder="1"/>
    <xf numFmtId="165" fontId="0" fillId="0" borderId="5" xfId="0" applyNumberFormat="1" applyBorder="1"/>
    <xf numFmtId="164" fontId="0" fillId="0" borderId="5" xfId="0" applyNumberFormat="1" applyBorder="1"/>
    <xf numFmtId="1" fontId="0" fillId="0" borderId="5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0" fontId="0" fillId="0" borderId="7" xfId="0" applyBorder="1" applyProtection="1">
      <protection locked="0"/>
    </xf>
    <xf numFmtId="166" fontId="0" fillId="0" borderId="8" xfId="0" applyNumberFormat="1" applyBorder="1"/>
    <xf numFmtId="166" fontId="0" fillId="0" borderId="9" xfId="0" applyNumberFormat="1" applyBorder="1"/>
    <xf numFmtId="0" fontId="0" fillId="2" borderId="10" xfId="0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/>
    <xf numFmtId="16" fontId="0" fillId="2" borderId="5" xfId="0" applyNumberFormat="1" applyFont="1" applyFill="1" applyBorder="1"/>
    <xf numFmtId="2" fontId="0" fillId="0" borderId="0" xfId="0" applyNumberFormat="1"/>
    <xf numFmtId="164" fontId="0" fillId="0" borderId="0" xfId="0" applyNumberFormat="1"/>
    <xf numFmtId="1" fontId="0" fillId="0" borderId="6" xfId="0" applyNumberFormat="1" applyBorder="1"/>
    <xf numFmtId="0" fontId="0" fillId="2" borderId="7" xfId="0" applyFont="1" applyFill="1" applyBorder="1"/>
    <xf numFmtId="1" fontId="0" fillId="0" borderId="8" xfId="0" applyNumberFormat="1" applyBorder="1"/>
    <xf numFmtId="1" fontId="0" fillId="0" borderId="9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6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Leistung für Turbodiesel-Motor mit MKB ACL</a:t>
            </a:r>
          </a:p>
        </c:rich>
      </c:tx>
      <c:layout>
        <c:manualLayout>
          <c:xMode val="edge"/>
          <c:yMode val="edge"/>
          <c:x val="0.17037845020579145"/>
          <c:y val="2.3892131654073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092927809219299E-2"/>
          <c:y val="9.6509902586929902E-2"/>
          <c:w val="0.73849742947250197"/>
          <c:h val="0.82833365589316799"/>
        </c:manualLayout>
      </c:layout>
      <c:scatterChart>
        <c:scatterStyle val="lineMarker"/>
        <c:varyColors val="0"/>
        <c:ser>
          <c:idx val="0"/>
          <c:order val="0"/>
          <c:tx>
            <c:strRef>
              <c:f>Leistung!$A$1</c:f>
              <c:strCache>
                <c:ptCount val="1"/>
                <c:pt idx="0">
                  <c:v>Leistung P für MKB ACL</c:v>
                </c:pt>
              </c:strCache>
            </c:strRef>
          </c:tx>
          <c:spPr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Leistung!$B$3:$B$29</c:f>
              <c:numCache>
                <c:formatCode>General</c:formatCode>
                <c:ptCount val="27"/>
                <c:pt idx="0">
                  <c:v>1200</c:v>
                </c:pt>
                <c:pt idx="1">
                  <c:v>1300</c:v>
                </c:pt>
                <c:pt idx="2">
                  <c:v>1400</c:v>
                </c:pt>
                <c:pt idx="3">
                  <c:v>1500</c:v>
                </c:pt>
                <c:pt idx="4">
                  <c:v>1600</c:v>
                </c:pt>
                <c:pt idx="5">
                  <c:v>1700</c:v>
                </c:pt>
                <c:pt idx="6">
                  <c:v>1800</c:v>
                </c:pt>
                <c:pt idx="7">
                  <c:v>1900</c:v>
                </c:pt>
                <c:pt idx="8">
                  <c:v>2000</c:v>
                </c:pt>
                <c:pt idx="9">
                  <c:v>2100</c:v>
                </c:pt>
                <c:pt idx="10">
                  <c:v>2200</c:v>
                </c:pt>
                <c:pt idx="11">
                  <c:v>2300</c:v>
                </c:pt>
                <c:pt idx="12">
                  <c:v>2400</c:v>
                </c:pt>
                <c:pt idx="13">
                  <c:v>2500</c:v>
                </c:pt>
                <c:pt idx="14">
                  <c:v>2600</c:v>
                </c:pt>
                <c:pt idx="15">
                  <c:v>2700</c:v>
                </c:pt>
                <c:pt idx="16">
                  <c:v>2800</c:v>
                </c:pt>
                <c:pt idx="17">
                  <c:v>2900</c:v>
                </c:pt>
                <c:pt idx="18">
                  <c:v>3000</c:v>
                </c:pt>
                <c:pt idx="19">
                  <c:v>3100</c:v>
                </c:pt>
                <c:pt idx="20">
                  <c:v>3200</c:v>
                </c:pt>
                <c:pt idx="21">
                  <c:v>3300</c:v>
                </c:pt>
                <c:pt idx="22">
                  <c:v>3400</c:v>
                </c:pt>
                <c:pt idx="23">
                  <c:v>3500</c:v>
                </c:pt>
                <c:pt idx="24">
                  <c:v>3600</c:v>
                </c:pt>
                <c:pt idx="25">
                  <c:v>3700</c:v>
                </c:pt>
                <c:pt idx="26">
                  <c:v>3800</c:v>
                </c:pt>
              </c:numCache>
            </c:numRef>
          </c:xVal>
          <c:yVal>
            <c:numRef>
              <c:f>Leistung!$A$3:$A$29</c:f>
              <c:numCache>
                <c:formatCode>General</c:formatCode>
                <c:ptCount val="27"/>
                <c:pt idx="0">
                  <c:v>19.5</c:v>
                </c:pt>
                <c:pt idx="1">
                  <c:v>21.8</c:v>
                </c:pt>
                <c:pt idx="2">
                  <c:v>24.2</c:v>
                </c:pt>
                <c:pt idx="3">
                  <c:v>26.7</c:v>
                </c:pt>
                <c:pt idx="4">
                  <c:v>29.3</c:v>
                </c:pt>
                <c:pt idx="5">
                  <c:v>32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40.799999999999997</c:v>
                </c:pt>
                <c:pt idx="9">
                  <c:v>44</c:v>
                </c:pt>
                <c:pt idx="10">
                  <c:v>47.2</c:v>
                </c:pt>
                <c:pt idx="11">
                  <c:v>49.4</c:v>
                </c:pt>
                <c:pt idx="12">
                  <c:v>51.5</c:v>
                </c:pt>
                <c:pt idx="13">
                  <c:v>53.7</c:v>
                </c:pt>
                <c:pt idx="14">
                  <c:v>55.8</c:v>
                </c:pt>
                <c:pt idx="15">
                  <c:v>58</c:v>
                </c:pt>
                <c:pt idx="16">
                  <c:v>60.1</c:v>
                </c:pt>
                <c:pt idx="17">
                  <c:v>62.3</c:v>
                </c:pt>
                <c:pt idx="18">
                  <c:v>64.400000000000006</c:v>
                </c:pt>
                <c:pt idx="19">
                  <c:v>66.5</c:v>
                </c:pt>
                <c:pt idx="20">
                  <c:v>68</c:v>
                </c:pt>
                <c:pt idx="21">
                  <c:v>69</c:v>
                </c:pt>
                <c:pt idx="22">
                  <c:v>69.5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6D-4377-8FCE-19034121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21593"/>
        <c:axId val="82670948"/>
      </c:scatterChart>
      <c:valAx>
        <c:axId val="824215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Drehzahl [1/min]l</a:t>
                </a:r>
              </a:p>
            </c:rich>
          </c:tx>
          <c:layout>
            <c:manualLayout>
              <c:xMode val="edge"/>
              <c:yMode val="edge"/>
              <c:x val="0.38367823044022997"/>
              <c:y val="0.9455518998774270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2670948"/>
        <c:crosses val="autoZero"/>
        <c:crossBetween val="midCat"/>
      </c:valAx>
      <c:valAx>
        <c:axId val="82670948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Leistung [kw]</a:t>
                </a:r>
              </a:p>
            </c:rich>
          </c:tx>
          <c:layout>
            <c:manualLayout>
              <c:xMode val="edge"/>
              <c:yMode val="edge"/>
              <c:x val="1.54663671318097E-2"/>
              <c:y val="0.4339074898393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2421593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975" b="1" strike="noStrike" spc="-1">
                <a:solidFill>
                  <a:srgbClr val="000000"/>
                </a:solidFill>
                <a:latin typeface="Arial"/>
              </a:defRPr>
            </a:pPr>
            <a:r>
              <a:rPr lang="de-DE" sz="1975" b="1" strike="noStrike" spc="-1">
                <a:solidFill>
                  <a:srgbClr val="000000"/>
                </a:solidFill>
                <a:latin typeface="Arial"/>
              </a:rPr>
              <a:t>Fahrleistungsdiagramm</a:t>
            </a:r>
          </a:p>
        </c:rich>
      </c:tx>
      <c:layout>
        <c:manualLayout>
          <c:xMode val="edge"/>
          <c:yMode val="edge"/>
          <c:x val="0.33988850245499203"/>
          <c:y val="1.68937665700721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892184942716895E-2"/>
          <c:y val="9.2360811394044007E-2"/>
          <c:w val="0.84316182487725"/>
          <c:h val="0.77834638387076904"/>
        </c:manualLayout>
      </c:layout>
      <c:scatterChart>
        <c:scatterStyle val="lineMarker"/>
        <c:varyColors val="0"/>
        <c:ser>
          <c:idx val="0"/>
          <c:order val="0"/>
          <c:tx>
            <c:v>Fahrwiderstand</c:v>
          </c:tx>
          <c:spPr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Fahrwiderstand!$A$3:$A$22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xVal>
          <c:yVal>
            <c:numRef>
              <c:f>Fahrwiderstand!$D$3:$D$22</c:f>
              <c:numCache>
                <c:formatCode>0</c:formatCode>
                <c:ptCount val="20"/>
                <c:pt idx="0">
                  <c:v>1.3375351080246913</c:v>
                </c:pt>
                <c:pt idx="1">
                  <c:v>2.8522808641975308</c:v>
                </c:pt>
                <c:pt idx="2">
                  <c:v>4.7214479166666674</c:v>
                </c:pt>
                <c:pt idx="3">
                  <c:v>7.1222469135802458</c:v>
                </c:pt>
                <c:pt idx="4">
                  <c:v>10.23188850308642</c:v>
                </c:pt>
                <c:pt idx="5">
                  <c:v>14.227583333333333</c:v>
                </c:pt>
                <c:pt idx="6">
                  <c:v>19.286542052469134</c:v>
                </c:pt>
                <c:pt idx="7">
                  <c:v>25.58597530864197</c:v>
                </c:pt>
                <c:pt idx="8">
                  <c:v>33.303093749999995</c:v>
                </c:pt>
                <c:pt idx="9">
                  <c:v>42.615108024691352</c:v>
                </c:pt>
                <c:pt idx="10">
                  <c:v>53.699228780864189</c:v>
                </c:pt>
                <c:pt idx="11">
                  <c:v>66.732666666666674</c:v>
                </c:pt>
                <c:pt idx="12">
                  <c:v>81.892632330246883</c:v>
                </c:pt>
                <c:pt idx="13">
                  <c:v>99.356336419753063</c:v>
                </c:pt>
                <c:pt idx="14">
                  <c:v>119.30098958333332</c:v>
                </c:pt>
                <c:pt idx="15">
                  <c:v>141.9038024691358</c:v>
                </c:pt>
                <c:pt idx="16">
                  <c:v>167.34198572530863</c:v>
                </c:pt>
                <c:pt idx="17">
                  <c:v>195.79274999999998</c:v>
                </c:pt>
                <c:pt idx="18">
                  <c:v>227.43330594135801</c:v>
                </c:pt>
                <c:pt idx="19">
                  <c:v>262.44086419753091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88-4796-97A0-AB74DB618A9B}"/>
            </c:ext>
          </c:extLst>
        </c:ser>
        <c:ser>
          <c:idx val="1"/>
          <c:order val="1"/>
          <c:tx>
            <c:v>5. Gang</c:v>
          </c:tx>
          <c:spPr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Leistung!$G$3:$G$24</c:f>
              <c:numCache>
                <c:formatCode>0.0</c:formatCode>
                <c:ptCount val="22"/>
                <c:pt idx="0">
                  <c:v>41.95689460031695</c:v>
                </c:pt>
                <c:pt idx="1">
                  <c:v>45.453302483676701</c:v>
                </c:pt>
                <c:pt idx="2">
                  <c:v>48.949710367036438</c:v>
                </c:pt>
                <c:pt idx="3">
                  <c:v>52.446118250396189</c:v>
                </c:pt>
                <c:pt idx="4">
                  <c:v>55.942526133755941</c:v>
                </c:pt>
                <c:pt idx="5">
                  <c:v>59.438934017115685</c:v>
                </c:pt>
                <c:pt idx="6">
                  <c:v>62.935341900475436</c:v>
                </c:pt>
                <c:pt idx="7">
                  <c:v>66.431749783835173</c:v>
                </c:pt>
                <c:pt idx="8">
                  <c:v>69.928157667194924</c:v>
                </c:pt>
                <c:pt idx="9">
                  <c:v>73.424565550554675</c:v>
                </c:pt>
                <c:pt idx="10">
                  <c:v>76.920973433914412</c:v>
                </c:pt>
                <c:pt idx="11">
                  <c:v>80.417381317274163</c:v>
                </c:pt>
                <c:pt idx="12">
                  <c:v>83.9137892006339</c:v>
                </c:pt>
                <c:pt idx="13">
                  <c:v>87.410197083993651</c:v>
                </c:pt>
                <c:pt idx="14">
                  <c:v>90.906604967353402</c:v>
                </c:pt>
                <c:pt idx="15">
                  <c:v>94.403012850713154</c:v>
                </c:pt>
                <c:pt idx="16">
                  <c:v>97.899420734072876</c:v>
                </c:pt>
                <c:pt idx="17">
                  <c:v>101.39582861743263</c:v>
                </c:pt>
                <c:pt idx="18">
                  <c:v>104.89223650079238</c:v>
                </c:pt>
                <c:pt idx="19">
                  <c:v>108.38864438415213</c:v>
                </c:pt>
                <c:pt idx="20">
                  <c:v>111.88505226751188</c:v>
                </c:pt>
                <c:pt idx="21">
                  <c:v>115.3814601508716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19.5</c:v>
                </c:pt>
                <c:pt idx="1">
                  <c:v>21.8</c:v>
                </c:pt>
                <c:pt idx="2">
                  <c:v>24.2</c:v>
                </c:pt>
                <c:pt idx="3">
                  <c:v>26.7</c:v>
                </c:pt>
                <c:pt idx="4">
                  <c:v>29.3</c:v>
                </c:pt>
                <c:pt idx="5">
                  <c:v>32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40.799999999999997</c:v>
                </c:pt>
                <c:pt idx="9">
                  <c:v>44</c:v>
                </c:pt>
                <c:pt idx="10">
                  <c:v>47.2</c:v>
                </c:pt>
                <c:pt idx="11">
                  <c:v>49.4</c:v>
                </c:pt>
                <c:pt idx="12">
                  <c:v>51.5</c:v>
                </c:pt>
                <c:pt idx="13">
                  <c:v>53.7</c:v>
                </c:pt>
                <c:pt idx="14">
                  <c:v>55.8</c:v>
                </c:pt>
                <c:pt idx="15">
                  <c:v>58</c:v>
                </c:pt>
                <c:pt idx="16">
                  <c:v>60.1</c:v>
                </c:pt>
                <c:pt idx="17">
                  <c:v>62.3</c:v>
                </c:pt>
                <c:pt idx="18">
                  <c:v>64.400000000000006</c:v>
                </c:pt>
                <c:pt idx="19">
                  <c:v>66.5</c:v>
                </c:pt>
                <c:pt idx="20">
                  <c:v>68</c:v>
                </c:pt>
                <c:pt idx="21">
                  <c:v>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88-4796-97A0-AB74DB618A9B}"/>
            </c:ext>
          </c:extLst>
        </c:ser>
        <c:ser>
          <c:idx val="2"/>
          <c:order val="2"/>
          <c:tx>
            <c:v>4. Gang</c:v>
          </c:tx>
          <c:spPr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Leistung!$F$3:$F$24</c:f>
              <c:numCache>
                <c:formatCode>0.0</c:formatCode>
                <c:ptCount val="22"/>
                <c:pt idx="0">
                  <c:v>33.565515680253561</c:v>
                </c:pt>
                <c:pt idx="1">
                  <c:v>36.362641986941362</c:v>
                </c:pt>
                <c:pt idx="2">
                  <c:v>39.159768293629149</c:v>
                </c:pt>
                <c:pt idx="3">
                  <c:v>41.95689460031695</c:v>
                </c:pt>
                <c:pt idx="4">
                  <c:v>44.754020907004751</c:v>
                </c:pt>
                <c:pt idx="5">
                  <c:v>47.551147213692545</c:v>
                </c:pt>
                <c:pt idx="6">
                  <c:v>50.348273520380339</c:v>
                </c:pt>
                <c:pt idx="7">
                  <c:v>53.14539982706814</c:v>
                </c:pt>
                <c:pt idx="8">
                  <c:v>55.942526133755933</c:v>
                </c:pt>
                <c:pt idx="9">
                  <c:v>58.739652440443734</c:v>
                </c:pt>
                <c:pt idx="10">
                  <c:v>61.536778747131528</c:v>
                </c:pt>
                <c:pt idx="11">
                  <c:v>64.333905053819322</c:v>
                </c:pt>
                <c:pt idx="12">
                  <c:v>67.131031360507123</c:v>
                </c:pt>
                <c:pt idx="13">
                  <c:v>69.928157667194924</c:v>
                </c:pt>
                <c:pt idx="14">
                  <c:v>72.725283973882725</c:v>
                </c:pt>
                <c:pt idx="15">
                  <c:v>75.522410280570512</c:v>
                </c:pt>
                <c:pt idx="16">
                  <c:v>78.319536587258298</c:v>
                </c:pt>
                <c:pt idx="17">
                  <c:v>81.116662893946099</c:v>
                </c:pt>
                <c:pt idx="18">
                  <c:v>83.9137892006339</c:v>
                </c:pt>
                <c:pt idx="19">
                  <c:v>86.710915507321701</c:v>
                </c:pt>
                <c:pt idx="20">
                  <c:v>89.508041814009502</c:v>
                </c:pt>
                <c:pt idx="21">
                  <c:v>92.305168120697289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19.5</c:v>
                </c:pt>
                <c:pt idx="1">
                  <c:v>21.8</c:v>
                </c:pt>
                <c:pt idx="2">
                  <c:v>24.2</c:v>
                </c:pt>
                <c:pt idx="3">
                  <c:v>26.7</c:v>
                </c:pt>
                <c:pt idx="4">
                  <c:v>29.3</c:v>
                </c:pt>
                <c:pt idx="5">
                  <c:v>32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40.799999999999997</c:v>
                </c:pt>
                <c:pt idx="9">
                  <c:v>44</c:v>
                </c:pt>
                <c:pt idx="10">
                  <c:v>47.2</c:v>
                </c:pt>
                <c:pt idx="11">
                  <c:v>49.4</c:v>
                </c:pt>
                <c:pt idx="12">
                  <c:v>51.5</c:v>
                </c:pt>
                <c:pt idx="13">
                  <c:v>53.7</c:v>
                </c:pt>
                <c:pt idx="14">
                  <c:v>55.8</c:v>
                </c:pt>
                <c:pt idx="15">
                  <c:v>58</c:v>
                </c:pt>
                <c:pt idx="16">
                  <c:v>60.1</c:v>
                </c:pt>
                <c:pt idx="17">
                  <c:v>62.3</c:v>
                </c:pt>
                <c:pt idx="18">
                  <c:v>64.400000000000006</c:v>
                </c:pt>
                <c:pt idx="19">
                  <c:v>66.5</c:v>
                </c:pt>
                <c:pt idx="20">
                  <c:v>68</c:v>
                </c:pt>
                <c:pt idx="21">
                  <c:v>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88-4796-97A0-AB74DB618A9B}"/>
            </c:ext>
          </c:extLst>
        </c:ser>
        <c:ser>
          <c:idx val="3"/>
          <c:order val="3"/>
          <c:tx>
            <c:v>3. Gang</c:v>
          </c:tx>
          <c:spPr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Leistung!$E$3:$E$24</c:f>
              <c:numCache>
                <c:formatCode>0.0</c:formatCode>
                <c:ptCount val="22"/>
                <c:pt idx="0">
                  <c:v>24.974342023998183</c:v>
                </c:pt>
                <c:pt idx="1">
                  <c:v>27.055537192664701</c:v>
                </c:pt>
                <c:pt idx="2">
                  <c:v>29.136732361331209</c:v>
                </c:pt>
                <c:pt idx="3">
                  <c:v>31.217927529997727</c:v>
                </c:pt>
                <c:pt idx="4">
                  <c:v>33.299122698664249</c:v>
                </c:pt>
                <c:pt idx="5">
                  <c:v>35.38031786733076</c:v>
                </c:pt>
                <c:pt idx="6">
                  <c:v>37.461513035997278</c:v>
                </c:pt>
                <c:pt idx="7">
                  <c:v>39.542708204663789</c:v>
                </c:pt>
                <c:pt idx="8">
                  <c:v>41.623903373330307</c:v>
                </c:pt>
                <c:pt idx="9">
                  <c:v>43.705098541996819</c:v>
                </c:pt>
                <c:pt idx="10">
                  <c:v>45.786293710663337</c:v>
                </c:pt>
                <c:pt idx="11">
                  <c:v>47.867488879329855</c:v>
                </c:pt>
                <c:pt idx="12">
                  <c:v>49.948684047996366</c:v>
                </c:pt>
                <c:pt idx="13">
                  <c:v>52.029879216662884</c:v>
                </c:pt>
                <c:pt idx="14">
                  <c:v>54.111074385329403</c:v>
                </c:pt>
                <c:pt idx="15">
                  <c:v>56.192269553995914</c:v>
                </c:pt>
                <c:pt idx="16">
                  <c:v>58.273464722662418</c:v>
                </c:pt>
                <c:pt idx="17">
                  <c:v>60.354659891328936</c:v>
                </c:pt>
                <c:pt idx="18">
                  <c:v>62.435855059995454</c:v>
                </c:pt>
                <c:pt idx="19">
                  <c:v>64.517050228661972</c:v>
                </c:pt>
                <c:pt idx="20">
                  <c:v>66.598245397328498</c:v>
                </c:pt>
                <c:pt idx="21">
                  <c:v>68.679440565995009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19.5</c:v>
                </c:pt>
                <c:pt idx="1">
                  <c:v>21.8</c:v>
                </c:pt>
                <c:pt idx="2">
                  <c:v>24.2</c:v>
                </c:pt>
                <c:pt idx="3">
                  <c:v>26.7</c:v>
                </c:pt>
                <c:pt idx="4">
                  <c:v>29.3</c:v>
                </c:pt>
                <c:pt idx="5">
                  <c:v>32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40.799999999999997</c:v>
                </c:pt>
                <c:pt idx="9">
                  <c:v>44</c:v>
                </c:pt>
                <c:pt idx="10">
                  <c:v>47.2</c:v>
                </c:pt>
                <c:pt idx="11">
                  <c:v>49.4</c:v>
                </c:pt>
                <c:pt idx="12">
                  <c:v>51.5</c:v>
                </c:pt>
                <c:pt idx="13">
                  <c:v>53.7</c:v>
                </c:pt>
                <c:pt idx="14">
                  <c:v>55.8</c:v>
                </c:pt>
                <c:pt idx="15">
                  <c:v>58</c:v>
                </c:pt>
                <c:pt idx="16">
                  <c:v>60.1</c:v>
                </c:pt>
                <c:pt idx="17">
                  <c:v>62.3</c:v>
                </c:pt>
                <c:pt idx="18">
                  <c:v>64.400000000000006</c:v>
                </c:pt>
                <c:pt idx="19">
                  <c:v>66.5</c:v>
                </c:pt>
                <c:pt idx="20">
                  <c:v>68</c:v>
                </c:pt>
                <c:pt idx="21">
                  <c:v>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88-4796-97A0-AB74DB618A9B}"/>
            </c:ext>
          </c:extLst>
        </c:ser>
        <c:ser>
          <c:idx val="4"/>
          <c:order val="4"/>
          <c:tx>
            <c:v>2. Gang</c:v>
          </c:tx>
          <c:spPr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Leistung!$D$3:$D$24</c:f>
              <c:numCache>
                <c:formatCode>0.0</c:formatCode>
                <c:ptCount val="22"/>
                <c:pt idx="0">
                  <c:v>15.257052581933435</c:v>
                </c:pt>
                <c:pt idx="1">
                  <c:v>16.528473630427889</c:v>
                </c:pt>
                <c:pt idx="2">
                  <c:v>17.799894678922339</c:v>
                </c:pt>
                <c:pt idx="3">
                  <c:v>19.071315727416792</c:v>
                </c:pt>
                <c:pt idx="4">
                  <c:v>20.342736775911245</c:v>
                </c:pt>
                <c:pt idx="5">
                  <c:v>21.614157824405698</c:v>
                </c:pt>
                <c:pt idx="6">
                  <c:v>22.885578872900151</c:v>
                </c:pt>
                <c:pt idx="7">
                  <c:v>24.156999921394604</c:v>
                </c:pt>
                <c:pt idx="8">
                  <c:v>25.428420969889057</c:v>
                </c:pt>
                <c:pt idx="9">
                  <c:v>26.699842018383514</c:v>
                </c:pt>
                <c:pt idx="10">
                  <c:v>27.97126306687796</c:v>
                </c:pt>
                <c:pt idx="11">
                  <c:v>29.242684115372416</c:v>
                </c:pt>
                <c:pt idx="12">
                  <c:v>30.514105163866869</c:v>
                </c:pt>
                <c:pt idx="13">
                  <c:v>31.785526212361322</c:v>
                </c:pt>
                <c:pt idx="14">
                  <c:v>33.056947260855779</c:v>
                </c:pt>
                <c:pt idx="15">
                  <c:v>34.328368309350225</c:v>
                </c:pt>
                <c:pt idx="16">
                  <c:v>35.599789357844678</c:v>
                </c:pt>
                <c:pt idx="17">
                  <c:v>36.871210406339131</c:v>
                </c:pt>
                <c:pt idx="18">
                  <c:v>38.142631454833584</c:v>
                </c:pt>
                <c:pt idx="19">
                  <c:v>39.414052503328037</c:v>
                </c:pt>
                <c:pt idx="20">
                  <c:v>40.68547355182249</c:v>
                </c:pt>
                <c:pt idx="21">
                  <c:v>41.956894600316943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19.5</c:v>
                </c:pt>
                <c:pt idx="1">
                  <c:v>21.8</c:v>
                </c:pt>
                <c:pt idx="2">
                  <c:v>24.2</c:v>
                </c:pt>
                <c:pt idx="3">
                  <c:v>26.7</c:v>
                </c:pt>
                <c:pt idx="4">
                  <c:v>29.3</c:v>
                </c:pt>
                <c:pt idx="5">
                  <c:v>32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40.799999999999997</c:v>
                </c:pt>
                <c:pt idx="9">
                  <c:v>44</c:v>
                </c:pt>
                <c:pt idx="10">
                  <c:v>47.2</c:v>
                </c:pt>
                <c:pt idx="11">
                  <c:v>49.4</c:v>
                </c:pt>
                <c:pt idx="12">
                  <c:v>51.5</c:v>
                </c:pt>
                <c:pt idx="13">
                  <c:v>53.7</c:v>
                </c:pt>
                <c:pt idx="14">
                  <c:v>55.8</c:v>
                </c:pt>
                <c:pt idx="15">
                  <c:v>58</c:v>
                </c:pt>
                <c:pt idx="16">
                  <c:v>60.1</c:v>
                </c:pt>
                <c:pt idx="17">
                  <c:v>62.3</c:v>
                </c:pt>
                <c:pt idx="18">
                  <c:v>64.400000000000006</c:v>
                </c:pt>
                <c:pt idx="19">
                  <c:v>66.5</c:v>
                </c:pt>
                <c:pt idx="20">
                  <c:v>68</c:v>
                </c:pt>
                <c:pt idx="21">
                  <c:v>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88-4796-97A0-AB74DB618A9B}"/>
            </c:ext>
          </c:extLst>
        </c:ser>
        <c:ser>
          <c:idx val="5"/>
          <c:order val="5"/>
          <c:tx>
            <c:v>1. Gang</c:v>
          </c:tx>
          <c:spPr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Leistung!$C$3:$C$24</c:f>
              <c:numCache>
                <c:formatCode>0.0</c:formatCode>
                <c:ptCount val="22"/>
                <c:pt idx="0">
                  <c:v>7.9917894476794187</c:v>
                </c:pt>
                <c:pt idx="1">
                  <c:v>8.6577719016527048</c:v>
                </c:pt>
                <c:pt idx="2">
                  <c:v>9.3237543556259883</c:v>
                </c:pt>
                <c:pt idx="3">
                  <c:v>9.9897368095992736</c:v>
                </c:pt>
                <c:pt idx="4">
                  <c:v>10.655719263572559</c:v>
                </c:pt>
                <c:pt idx="5">
                  <c:v>11.321701717545842</c:v>
                </c:pt>
                <c:pt idx="6">
                  <c:v>11.987684171519129</c:v>
                </c:pt>
                <c:pt idx="7">
                  <c:v>12.653666625492415</c:v>
                </c:pt>
                <c:pt idx="8">
                  <c:v>13.3196490794657</c:v>
                </c:pt>
                <c:pt idx="9">
                  <c:v>13.985631533438985</c:v>
                </c:pt>
                <c:pt idx="10">
                  <c:v>14.651613987412267</c:v>
                </c:pt>
                <c:pt idx="11">
                  <c:v>15.317596441385554</c:v>
                </c:pt>
                <c:pt idx="12">
                  <c:v>15.983578895358837</c:v>
                </c:pt>
                <c:pt idx="13">
                  <c:v>16.649561349332124</c:v>
                </c:pt>
                <c:pt idx="14">
                  <c:v>17.31554380330541</c:v>
                </c:pt>
                <c:pt idx="15">
                  <c:v>17.981526257278695</c:v>
                </c:pt>
                <c:pt idx="16">
                  <c:v>18.647508711251977</c:v>
                </c:pt>
                <c:pt idx="17">
                  <c:v>19.313491165225265</c:v>
                </c:pt>
                <c:pt idx="18">
                  <c:v>19.979473619198547</c:v>
                </c:pt>
                <c:pt idx="19">
                  <c:v>20.645456073171836</c:v>
                </c:pt>
                <c:pt idx="20">
                  <c:v>21.311438527145118</c:v>
                </c:pt>
                <c:pt idx="21">
                  <c:v>21.977420981118403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19.5</c:v>
                </c:pt>
                <c:pt idx="1">
                  <c:v>21.8</c:v>
                </c:pt>
                <c:pt idx="2">
                  <c:v>24.2</c:v>
                </c:pt>
                <c:pt idx="3">
                  <c:v>26.7</c:v>
                </c:pt>
                <c:pt idx="4">
                  <c:v>29.3</c:v>
                </c:pt>
                <c:pt idx="5">
                  <c:v>32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40.799999999999997</c:v>
                </c:pt>
                <c:pt idx="9">
                  <c:v>44</c:v>
                </c:pt>
                <c:pt idx="10">
                  <c:v>47.2</c:v>
                </c:pt>
                <c:pt idx="11">
                  <c:v>49.4</c:v>
                </c:pt>
                <c:pt idx="12">
                  <c:v>51.5</c:v>
                </c:pt>
                <c:pt idx="13">
                  <c:v>53.7</c:v>
                </c:pt>
                <c:pt idx="14">
                  <c:v>55.8</c:v>
                </c:pt>
                <c:pt idx="15">
                  <c:v>58</c:v>
                </c:pt>
                <c:pt idx="16">
                  <c:v>60.1</c:v>
                </c:pt>
                <c:pt idx="17">
                  <c:v>62.3</c:v>
                </c:pt>
                <c:pt idx="18">
                  <c:v>64.400000000000006</c:v>
                </c:pt>
                <c:pt idx="19">
                  <c:v>66.5</c:v>
                </c:pt>
                <c:pt idx="20">
                  <c:v>68</c:v>
                </c:pt>
                <c:pt idx="21">
                  <c:v>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88-4796-97A0-AB74DB618A9B}"/>
            </c:ext>
          </c:extLst>
        </c:ser>
        <c:ser>
          <c:idx val="6"/>
          <c:order val="6"/>
          <c:tx>
            <c:v>R.-Gnag</c:v>
          </c:tx>
          <c:spPr>
            <a:ln w="25200">
              <a:solidFill>
                <a:srgbClr val="808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Leistung!$H$3:$H$24</c:f>
              <c:numCache>
                <c:formatCode>0.0</c:formatCode>
                <c:ptCount val="22"/>
                <c:pt idx="0">
                  <c:v>9.1809397374872965</c:v>
                </c:pt>
                <c:pt idx="1">
                  <c:v>9.9460180489445733</c:v>
                </c:pt>
                <c:pt idx="2">
                  <c:v>10.711096360401847</c:v>
                </c:pt>
                <c:pt idx="3">
                  <c:v>11.476174671859123</c:v>
                </c:pt>
                <c:pt idx="4">
                  <c:v>12.241252983316398</c:v>
                </c:pt>
                <c:pt idx="5">
                  <c:v>13.006331294773672</c:v>
                </c:pt>
                <c:pt idx="6">
                  <c:v>13.771409606230947</c:v>
                </c:pt>
                <c:pt idx="7">
                  <c:v>14.53648791768822</c:v>
                </c:pt>
                <c:pt idx="8">
                  <c:v>15.301566229145495</c:v>
                </c:pt>
                <c:pt idx="9">
                  <c:v>16.066644540602773</c:v>
                </c:pt>
                <c:pt idx="10">
                  <c:v>16.831722852060047</c:v>
                </c:pt>
                <c:pt idx="11">
                  <c:v>17.59680116351732</c:v>
                </c:pt>
                <c:pt idx="12">
                  <c:v>18.361879474974593</c:v>
                </c:pt>
                <c:pt idx="13">
                  <c:v>19.126957786431873</c:v>
                </c:pt>
                <c:pt idx="14">
                  <c:v>19.892036097889147</c:v>
                </c:pt>
                <c:pt idx="15">
                  <c:v>20.657114409346423</c:v>
                </c:pt>
                <c:pt idx="16">
                  <c:v>21.422192720803693</c:v>
                </c:pt>
                <c:pt idx="17">
                  <c:v>22.18727103226097</c:v>
                </c:pt>
                <c:pt idx="18">
                  <c:v>22.952349343718247</c:v>
                </c:pt>
                <c:pt idx="19">
                  <c:v>23.71742765517552</c:v>
                </c:pt>
                <c:pt idx="20">
                  <c:v>24.482505966632797</c:v>
                </c:pt>
                <c:pt idx="21">
                  <c:v>25.24758427809007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19.5</c:v>
                </c:pt>
                <c:pt idx="1">
                  <c:v>21.8</c:v>
                </c:pt>
                <c:pt idx="2">
                  <c:v>24.2</c:v>
                </c:pt>
                <c:pt idx="3">
                  <c:v>26.7</c:v>
                </c:pt>
                <c:pt idx="4">
                  <c:v>29.3</c:v>
                </c:pt>
                <c:pt idx="5">
                  <c:v>32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40.799999999999997</c:v>
                </c:pt>
                <c:pt idx="9">
                  <c:v>44</c:v>
                </c:pt>
                <c:pt idx="10">
                  <c:v>47.2</c:v>
                </c:pt>
                <c:pt idx="11">
                  <c:v>49.4</c:v>
                </c:pt>
                <c:pt idx="12">
                  <c:v>51.5</c:v>
                </c:pt>
                <c:pt idx="13">
                  <c:v>53.7</c:v>
                </c:pt>
                <c:pt idx="14">
                  <c:v>55.8</c:v>
                </c:pt>
                <c:pt idx="15">
                  <c:v>58</c:v>
                </c:pt>
                <c:pt idx="16">
                  <c:v>60.1</c:v>
                </c:pt>
                <c:pt idx="17">
                  <c:v>62.3</c:v>
                </c:pt>
                <c:pt idx="18">
                  <c:v>64.400000000000006</c:v>
                </c:pt>
                <c:pt idx="19">
                  <c:v>66.5</c:v>
                </c:pt>
                <c:pt idx="20">
                  <c:v>68</c:v>
                </c:pt>
                <c:pt idx="21">
                  <c:v>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88-4796-97A0-AB74DB61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77145"/>
        <c:axId val="81475848"/>
      </c:scatterChart>
      <c:valAx>
        <c:axId val="38677145"/>
        <c:scaling>
          <c:orientation val="minMax"/>
          <c:max val="180"/>
          <c:min val="0"/>
        </c:scaling>
        <c:delete val="0"/>
        <c:axPos val="b"/>
        <c:minorGridlines>
          <c:spPr>
            <a:ln>
              <a:solidFill>
                <a:srgbClr val="666699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sz="2075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2075" b="1" strike="noStrike" spc="-1">
                    <a:solidFill>
                      <a:srgbClr val="000000"/>
                    </a:solidFill>
                    <a:latin typeface="Arial"/>
                  </a:rPr>
                  <a:t>km/h</a:t>
                </a:r>
              </a:p>
            </c:rich>
          </c:tx>
          <c:layout>
            <c:manualLayout>
              <c:xMode val="edge"/>
              <c:yMode val="edge"/>
              <c:x val="0.429981587561375"/>
              <c:y val="0.90578950613478004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2075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81475848"/>
        <c:crossesAt val="0"/>
        <c:crossBetween val="midCat"/>
        <c:majorUnit val="10"/>
      </c:valAx>
      <c:valAx>
        <c:axId val="8147584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2075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2075" b="1" strike="noStrike" spc="-1">
                    <a:solidFill>
                      <a:srgbClr val="000000"/>
                    </a:solidFill>
                    <a:latin typeface="Arial"/>
                  </a:rPr>
                  <a:t>kW</a:t>
                </a:r>
              </a:p>
            </c:rich>
          </c:tx>
          <c:layout>
            <c:manualLayout>
              <c:xMode val="edge"/>
              <c:yMode val="edge"/>
              <c:x val="6.3932078559738098E-3"/>
              <c:y val="0.4418274862815220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2075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38677145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81615898104810902"/>
          <c:y val="0.19494451294697901"/>
          <c:w val="0.169599468003478"/>
          <c:h val="0.319625131019175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  <c:txPr>
        <a:bodyPr/>
        <a:lstStyle/>
        <a:p>
          <a:pPr>
            <a:defRPr sz="1585" b="0" strike="noStrike" spc="-1">
              <a:solidFill>
                <a:srgbClr val="000000"/>
              </a:solidFill>
              <a:latin typeface="Arial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600" b="1" strike="noStrike" spc="-1">
                <a:solidFill>
                  <a:srgbClr val="000000"/>
                </a:solidFill>
                <a:latin typeface="Arial"/>
              </a:defRPr>
            </a:pPr>
            <a:r>
              <a:rPr lang="de-DE" sz="1600" b="1" strike="noStrike" spc="-1">
                <a:solidFill>
                  <a:srgbClr val="000000"/>
                </a:solidFill>
                <a:latin typeface="Arial"/>
              </a:rPr>
              <a:t>Drehzahl über Geschwindigkeit</a:t>
            </a:r>
          </a:p>
        </c:rich>
      </c:tx>
      <c:layout>
        <c:manualLayout>
          <c:xMode val="edge"/>
          <c:yMode val="edge"/>
          <c:x val="0.35000532084707903"/>
          <c:y val="4.889081670591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676598914547195E-2"/>
          <c:y val="0.156339075474036"/>
          <c:w val="0.899515802915824"/>
          <c:h val="0.71520634527202898"/>
        </c:manualLayout>
      </c:layout>
      <c:scatterChart>
        <c:scatterStyle val="lineMarker"/>
        <c:varyColors val="0"/>
        <c:ser>
          <c:idx val="0"/>
          <c:order val="0"/>
          <c:tx>
            <c:v>5. Gang</c:v>
          </c:tx>
          <c:spPr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Leistung!$G$3:$G$29</c:f>
              <c:numCache>
                <c:formatCode>0.0</c:formatCode>
                <c:ptCount val="27"/>
                <c:pt idx="0">
                  <c:v>41.95689460031695</c:v>
                </c:pt>
                <c:pt idx="1">
                  <c:v>45.453302483676701</c:v>
                </c:pt>
                <c:pt idx="2">
                  <c:v>48.949710367036438</c:v>
                </c:pt>
                <c:pt idx="3">
                  <c:v>52.446118250396189</c:v>
                </c:pt>
                <c:pt idx="4">
                  <c:v>55.942526133755941</c:v>
                </c:pt>
                <c:pt idx="5">
                  <c:v>59.438934017115685</c:v>
                </c:pt>
                <c:pt idx="6">
                  <c:v>62.935341900475436</c:v>
                </c:pt>
                <c:pt idx="7">
                  <c:v>66.431749783835173</c:v>
                </c:pt>
                <c:pt idx="8">
                  <c:v>69.928157667194924</c:v>
                </c:pt>
                <c:pt idx="9">
                  <c:v>73.424565550554675</c:v>
                </c:pt>
                <c:pt idx="10">
                  <c:v>76.920973433914412</c:v>
                </c:pt>
                <c:pt idx="11">
                  <c:v>80.417381317274163</c:v>
                </c:pt>
                <c:pt idx="12">
                  <c:v>83.9137892006339</c:v>
                </c:pt>
                <c:pt idx="13">
                  <c:v>87.410197083993651</c:v>
                </c:pt>
                <c:pt idx="14">
                  <c:v>90.906604967353402</c:v>
                </c:pt>
                <c:pt idx="15">
                  <c:v>94.403012850713154</c:v>
                </c:pt>
                <c:pt idx="16">
                  <c:v>97.899420734072876</c:v>
                </c:pt>
                <c:pt idx="17">
                  <c:v>101.39582861743263</c:v>
                </c:pt>
                <c:pt idx="18">
                  <c:v>104.89223650079238</c:v>
                </c:pt>
                <c:pt idx="19">
                  <c:v>108.38864438415213</c:v>
                </c:pt>
                <c:pt idx="20">
                  <c:v>111.88505226751188</c:v>
                </c:pt>
                <c:pt idx="21">
                  <c:v>115.3814601508716</c:v>
                </c:pt>
                <c:pt idx="22">
                  <c:v>118.87786803423137</c:v>
                </c:pt>
                <c:pt idx="23">
                  <c:v>122.37427591759111</c:v>
                </c:pt>
                <c:pt idx="24">
                  <c:v>125.87068380095087</c:v>
                </c:pt>
                <c:pt idx="25">
                  <c:v>129.36709168431059</c:v>
                </c:pt>
                <c:pt idx="26">
                  <c:v>132.86349956767035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1200</c:v>
                </c:pt>
                <c:pt idx="1">
                  <c:v>1300</c:v>
                </c:pt>
                <c:pt idx="2">
                  <c:v>1400</c:v>
                </c:pt>
                <c:pt idx="3">
                  <c:v>1500</c:v>
                </c:pt>
                <c:pt idx="4">
                  <c:v>1600</c:v>
                </c:pt>
                <c:pt idx="5">
                  <c:v>1700</c:v>
                </c:pt>
                <c:pt idx="6">
                  <c:v>1800</c:v>
                </c:pt>
                <c:pt idx="7">
                  <c:v>1900</c:v>
                </c:pt>
                <c:pt idx="8">
                  <c:v>2000</c:v>
                </c:pt>
                <c:pt idx="9">
                  <c:v>2100</c:v>
                </c:pt>
                <c:pt idx="10">
                  <c:v>2200</c:v>
                </c:pt>
                <c:pt idx="11">
                  <c:v>2300</c:v>
                </c:pt>
                <c:pt idx="12">
                  <c:v>2400</c:v>
                </c:pt>
                <c:pt idx="13">
                  <c:v>2500</c:v>
                </c:pt>
                <c:pt idx="14">
                  <c:v>2600</c:v>
                </c:pt>
                <c:pt idx="15">
                  <c:v>2700</c:v>
                </c:pt>
                <c:pt idx="16">
                  <c:v>2800</c:v>
                </c:pt>
                <c:pt idx="17">
                  <c:v>2900</c:v>
                </c:pt>
                <c:pt idx="18">
                  <c:v>3000</c:v>
                </c:pt>
                <c:pt idx="19">
                  <c:v>3100</c:v>
                </c:pt>
                <c:pt idx="20">
                  <c:v>3200</c:v>
                </c:pt>
                <c:pt idx="21">
                  <c:v>3300</c:v>
                </c:pt>
                <c:pt idx="22">
                  <c:v>3400</c:v>
                </c:pt>
                <c:pt idx="23">
                  <c:v>3500</c:v>
                </c:pt>
                <c:pt idx="24">
                  <c:v>3600</c:v>
                </c:pt>
                <c:pt idx="25">
                  <c:v>3700</c:v>
                </c:pt>
                <c:pt idx="26">
                  <c:v>3800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86-4E0A-9523-A13AFD0BA4F5}"/>
            </c:ext>
          </c:extLst>
        </c:ser>
        <c:ser>
          <c:idx val="1"/>
          <c:order val="1"/>
          <c:tx>
            <c:v>4. Gang</c:v>
          </c:tx>
          <c:spPr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Leistung!$F$3:$F$29</c:f>
              <c:numCache>
                <c:formatCode>0.0</c:formatCode>
                <c:ptCount val="27"/>
                <c:pt idx="0">
                  <c:v>33.565515680253561</c:v>
                </c:pt>
                <c:pt idx="1">
                  <c:v>36.362641986941362</c:v>
                </c:pt>
                <c:pt idx="2">
                  <c:v>39.159768293629149</c:v>
                </c:pt>
                <c:pt idx="3">
                  <c:v>41.95689460031695</c:v>
                </c:pt>
                <c:pt idx="4">
                  <c:v>44.754020907004751</c:v>
                </c:pt>
                <c:pt idx="5">
                  <c:v>47.551147213692545</c:v>
                </c:pt>
                <c:pt idx="6">
                  <c:v>50.348273520380339</c:v>
                </c:pt>
                <c:pt idx="7">
                  <c:v>53.14539982706814</c:v>
                </c:pt>
                <c:pt idx="8">
                  <c:v>55.942526133755933</c:v>
                </c:pt>
                <c:pt idx="9">
                  <c:v>58.739652440443734</c:v>
                </c:pt>
                <c:pt idx="10">
                  <c:v>61.536778747131528</c:v>
                </c:pt>
                <c:pt idx="11">
                  <c:v>64.333905053819322</c:v>
                </c:pt>
                <c:pt idx="12">
                  <c:v>67.131031360507123</c:v>
                </c:pt>
                <c:pt idx="13">
                  <c:v>69.928157667194924</c:v>
                </c:pt>
                <c:pt idx="14">
                  <c:v>72.725283973882725</c:v>
                </c:pt>
                <c:pt idx="15">
                  <c:v>75.522410280570512</c:v>
                </c:pt>
                <c:pt idx="16">
                  <c:v>78.319536587258298</c:v>
                </c:pt>
                <c:pt idx="17">
                  <c:v>81.116662893946099</c:v>
                </c:pt>
                <c:pt idx="18">
                  <c:v>83.9137892006339</c:v>
                </c:pt>
                <c:pt idx="19">
                  <c:v>86.710915507321701</c:v>
                </c:pt>
                <c:pt idx="20">
                  <c:v>89.508041814009502</c:v>
                </c:pt>
                <c:pt idx="21">
                  <c:v>92.305168120697289</c:v>
                </c:pt>
                <c:pt idx="22">
                  <c:v>95.10229442738509</c:v>
                </c:pt>
                <c:pt idx="23">
                  <c:v>97.899420734072876</c:v>
                </c:pt>
                <c:pt idx="24">
                  <c:v>100.69654704076068</c:v>
                </c:pt>
                <c:pt idx="25">
                  <c:v>103.49367334744848</c:v>
                </c:pt>
                <c:pt idx="26">
                  <c:v>106.29079965413628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1200</c:v>
                </c:pt>
                <c:pt idx="1">
                  <c:v>1300</c:v>
                </c:pt>
                <c:pt idx="2">
                  <c:v>1400</c:v>
                </c:pt>
                <c:pt idx="3">
                  <c:v>1500</c:v>
                </c:pt>
                <c:pt idx="4">
                  <c:v>1600</c:v>
                </c:pt>
                <c:pt idx="5">
                  <c:v>1700</c:v>
                </c:pt>
                <c:pt idx="6">
                  <c:v>1800</c:v>
                </c:pt>
                <c:pt idx="7">
                  <c:v>1900</c:v>
                </c:pt>
                <c:pt idx="8">
                  <c:v>2000</c:v>
                </c:pt>
                <c:pt idx="9">
                  <c:v>2100</c:v>
                </c:pt>
                <c:pt idx="10">
                  <c:v>2200</c:v>
                </c:pt>
                <c:pt idx="11">
                  <c:v>2300</c:v>
                </c:pt>
                <c:pt idx="12">
                  <c:v>2400</c:v>
                </c:pt>
                <c:pt idx="13">
                  <c:v>2500</c:v>
                </c:pt>
                <c:pt idx="14">
                  <c:v>2600</c:v>
                </c:pt>
                <c:pt idx="15">
                  <c:v>2700</c:v>
                </c:pt>
                <c:pt idx="16">
                  <c:v>2800</c:v>
                </c:pt>
                <c:pt idx="17">
                  <c:v>2900</c:v>
                </c:pt>
                <c:pt idx="18">
                  <c:v>3000</c:v>
                </c:pt>
                <c:pt idx="19">
                  <c:v>3100</c:v>
                </c:pt>
                <c:pt idx="20">
                  <c:v>3200</c:v>
                </c:pt>
                <c:pt idx="21">
                  <c:v>3300</c:v>
                </c:pt>
                <c:pt idx="22">
                  <c:v>3400</c:v>
                </c:pt>
                <c:pt idx="23">
                  <c:v>3500</c:v>
                </c:pt>
                <c:pt idx="24">
                  <c:v>3600</c:v>
                </c:pt>
                <c:pt idx="25">
                  <c:v>3700</c:v>
                </c:pt>
                <c:pt idx="26">
                  <c:v>3800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86-4E0A-9523-A13AFD0BA4F5}"/>
            </c:ext>
          </c:extLst>
        </c:ser>
        <c:ser>
          <c:idx val="2"/>
          <c:order val="2"/>
          <c:tx>
            <c:v>3. Gang</c:v>
          </c:tx>
          <c:spPr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Leistung!$E$3:$E$29</c:f>
              <c:numCache>
                <c:formatCode>0.0</c:formatCode>
                <c:ptCount val="27"/>
                <c:pt idx="0">
                  <c:v>24.974342023998183</c:v>
                </c:pt>
                <c:pt idx="1">
                  <c:v>27.055537192664701</c:v>
                </c:pt>
                <c:pt idx="2">
                  <c:v>29.136732361331209</c:v>
                </c:pt>
                <c:pt idx="3">
                  <c:v>31.217927529997727</c:v>
                </c:pt>
                <c:pt idx="4">
                  <c:v>33.299122698664249</c:v>
                </c:pt>
                <c:pt idx="5">
                  <c:v>35.38031786733076</c:v>
                </c:pt>
                <c:pt idx="6">
                  <c:v>37.461513035997278</c:v>
                </c:pt>
                <c:pt idx="7">
                  <c:v>39.542708204663789</c:v>
                </c:pt>
                <c:pt idx="8">
                  <c:v>41.623903373330307</c:v>
                </c:pt>
                <c:pt idx="9">
                  <c:v>43.705098541996819</c:v>
                </c:pt>
                <c:pt idx="10">
                  <c:v>45.786293710663337</c:v>
                </c:pt>
                <c:pt idx="11">
                  <c:v>47.867488879329855</c:v>
                </c:pt>
                <c:pt idx="12">
                  <c:v>49.948684047996366</c:v>
                </c:pt>
                <c:pt idx="13">
                  <c:v>52.029879216662884</c:v>
                </c:pt>
                <c:pt idx="14">
                  <c:v>54.111074385329403</c:v>
                </c:pt>
                <c:pt idx="15">
                  <c:v>56.192269553995914</c:v>
                </c:pt>
                <c:pt idx="16">
                  <c:v>58.273464722662418</c:v>
                </c:pt>
                <c:pt idx="17">
                  <c:v>60.354659891328936</c:v>
                </c:pt>
                <c:pt idx="18">
                  <c:v>62.435855059995454</c:v>
                </c:pt>
                <c:pt idx="19">
                  <c:v>64.517050228661972</c:v>
                </c:pt>
                <c:pt idx="20">
                  <c:v>66.598245397328498</c:v>
                </c:pt>
                <c:pt idx="21">
                  <c:v>68.679440565995009</c:v>
                </c:pt>
                <c:pt idx="22">
                  <c:v>70.76063573466152</c:v>
                </c:pt>
                <c:pt idx="23">
                  <c:v>72.841830903328045</c:v>
                </c:pt>
                <c:pt idx="24">
                  <c:v>74.923026071994556</c:v>
                </c:pt>
                <c:pt idx="25">
                  <c:v>77.004221240661067</c:v>
                </c:pt>
                <c:pt idx="26">
                  <c:v>79.085416409327578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1200</c:v>
                </c:pt>
                <c:pt idx="1">
                  <c:v>1300</c:v>
                </c:pt>
                <c:pt idx="2">
                  <c:v>1400</c:v>
                </c:pt>
                <c:pt idx="3">
                  <c:v>1500</c:v>
                </c:pt>
                <c:pt idx="4">
                  <c:v>1600</c:v>
                </c:pt>
                <c:pt idx="5">
                  <c:v>1700</c:v>
                </c:pt>
                <c:pt idx="6">
                  <c:v>1800</c:v>
                </c:pt>
                <c:pt idx="7">
                  <c:v>1900</c:v>
                </c:pt>
                <c:pt idx="8">
                  <c:v>2000</c:v>
                </c:pt>
                <c:pt idx="9">
                  <c:v>2100</c:v>
                </c:pt>
                <c:pt idx="10">
                  <c:v>2200</c:v>
                </c:pt>
                <c:pt idx="11">
                  <c:v>2300</c:v>
                </c:pt>
                <c:pt idx="12">
                  <c:v>2400</c:v>
                </c:pt>
                <c:pt idx="13">
                  <c:v>2500</c:v>
                </c:pt>
                <c:pt idx="14">
                  <c:v>2600</c:v>
                </c:pt>
                <c:pt idx="15">
                  <c:v>2700</c:v>
                </c:pt>
                <c:pt idx="16">
                  <c:v>2800</c:v>
                </c:pt>
                <c:pt idx="17">
                  <c:v>2900</c:v>
                </c:pt>
                <c:pt idx="18">
                  <c:v>3000</c:v>
                </c:pt>
                <c:pt idx="19">
                  <c:v>3100</c:v>
                </c:pt>
                <c:pt idx="20">
                  <c:v>3200</c:v>
                </c:pt>
                <c:pt idx="21">
                  <c:v>3300</c:v>
                </c:pt>
                <c:pt idx="22">
                  <c:v>3400</c:v>
                </c:pt>
                <c:pt idx="23">
                  <c:v>3500</c:v>
                </c:pt>
                <c:pt idx="24">
                  <c:v>3600</c:v>
                </c:pt>
                <c:pt idx="25">
                  <c:v>3700</c:v>
                </c:pt>
                <c:pt idx="26">
                  <c:v>3800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86-4E0A-9523-A13AFD0BA4F5}"/>
            </c:ext>
          </c:extLst>
        </c:ser>
        <c:ser>
          <c:idx val="3"/>
          <c:order val="3"/>
          <c:tx>
            <c:v>2. Gang</c:v>
          </c:tx>
          <c:spPr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Leistung!$D$3:$D$29</c:f>
              <c:numCache>
                <c:formatCode>0.0</c:formatCode>
                <c:ptCount val="27"/>
                <c:pt idx="0">
                  <c:v>15.257052581933435</c:v>
                </c:pt>
                <c:pt idx="1">
                  <c:v>16.528473630427889</c:v>
                </c:pt>
                <c:pt idx="2">
                  <c:v>17.799894678922339</c:v>
                </c:pt>
                <c:pt idx="3">
                  <c:v>19.071315727416792</c:v>
                </c:pt>
                <c:pt idx="4">
                  <c:v>20.342736775911245</c:v>
                </c:pt>
                <c:pt idx="5">
                  <c:v>21.614157824405698</c:v>
                </c:pt>
                <c:pt idx="6">
                  <c:v>22.885578872900151</c:v>
                </c:pt>
                <c:pt idx="7">
                  <c:v>24.156999921394604</c:v>
                </c:pt>
                <c:pt idx="8">
                  <c:v>25.428420969889057</c:v>
                </c:pt>
                <c:pt idx="9">
                  <c:v>26.699842018383514</c:v>
                </c:pt>
                <c:pt idx="10">
                  <c:v>27.97126306687796</c:v>
                </c:pt>
                <c:pt idx="11">
                  <c:v>29.242684115372416</c:v>
                </c:pt>
                <c:pt idx="12">
                  <c:v>30.514105163866869</c:v>
                </c:pt>
                <c:pt idx="13">
                  <c:v>31.785526212361322</c:v>
                </c:pt>
                <c:pt idx="14">
                  <c:v>33.056947260855779</c:v>
                </c:pt>
                <c:pt idx="15">
                  <c:v>34.328368309350225</c:v>
                </c:pt>
                <c:pt idx="16">
                  <c:v>35.599789357844678</c:v>
                </c:pt>
                <c:pt idx="17">
                  <c:v>36.871210406339131</c:v>
                </c:pt>
                <c:pt idx="18">
                  <c:v>38.142631454833584</c:v>
                </c:pt>
                <c:pt idx="19">
                  <c:v>39.414052503328037</c:v>
                </c:pt>
                <c:pt idx="20">
                  <c:v>40.68547355182249</c:v>
                </c:pt>
                <c:pt idx="21">
                  <c:v>41.956894600316943</c:v>
                </c:pt>
                <c:pt idx="22">
                  <c:v>43.228315648811396</c:v>
                </c:pt>
                <c:pt idx="23">
                  <c:v>44.499736697305849</c:v>
                </c:pt>
                <c:pt idx="24">
                  <c:v>45.771157745800302</c:v>
                </c:pt>
                <c:pt idx="25">
                  <c:v>47.042578794294755</c:v>
                </c:pt>
                <c:pt idx="26">
                  <c:v>48.313999842789208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1200</c:v>
                </c:pt>
                <c:pt idx="1">
                  <c:v>1300</c:v>
                </c:pt>
                <c:pt idx="2">
                  <c:v>1400</c:v>
                </c:pt>
                <c:pt idx="3">
                  <c:v>1500</c:v>
                </c:pt>
                <c:pt idx="4">
                  <c:v>1600</c:v>
                </c:pt>
                <c:pt idx="5">
                  <c:v>1700</c:v>
                </c:pt>
                <c:pt idx="6">
                  <c:v>1800</c:v>
                </c:pt>
                <c:pt idx="7">
                  <c:v>1900</c:v>
                </c:pt>
                <c:pt idx="8">
                  <c:v>2000</c:v>
                </c:pt>
                <c:pt idx="9">
                  <c:v>2100</c:v>
                </c:pt>
                <c:pt idx="10">
                  <c:v>2200</c:v>
                </c:pt>
                <c:pt idx="11">
                  <c:v>2300</c:v>
                </c:pt>
                <c:pt idx="12">
                  <c:v>2400</c:v>
                </c:pt>
                <c:pt idx="13">
                  <c:v>2500</c:v>
                </c:pt>
                <c:pt idx="14">
                  <c:v>2600</c:v>
                </c:pt>
                <c:pt idx="15">
                  <c:v>2700</c:v>
                </c:pt>
                <c:pt idx="16">
                  <c:v>2800</c:v>
                </c:pt>
                <c:pt idx="17">
                  <c:v>2900</c:v>
                </c:pt>
                <c:pt idx="18">
                  <c:v>3000</c:v>
                </c:pt>
                <c:pt idx="19">
                  <c:v>3100</c:v>
                </c:pt>
                <c:pt idx="20">
                  <c:v>3200</c:v>
                </c:pt>
                <c:pt idx="21">
                  <c:v>3300</c:v>
                </c:pt>
                <c:pt idx="22">
                  <c:v>3400</c:v>
                </c:pt>
                <c:pt idx="23">
                  <c:v>3500</c:v>
                </c:pt>
                <c:pt idx="24">
                  <c:v>3600</c:v>
                </c:pt>
                <c:pt idx="25">
                  <c:v>3700</c:v>
                </c:pt>
                <c:pt idx="26">
                  <c:v>3800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86-4E0A-9523-A13AFD0BA4F5}"/>
            </c:ext>
          </c:extLst>
        </c:ser>
        <c:ser>
          <c:idx val="4"/>
          <c:order val="4"/>
          <c:tx>
            <c:v>1. Gang</c:v>
          </c:tx>
          <c:spPr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Leistung!$C$3:$C$29</c:f>
              <c:numCache>
                <c:formatCode>0.0</c:formatCode>
                <c:ptCount val="27"/>
                <c:pt idx="0">
                  <c:v>7.9917894476794187</c:v>
                </c:pt>
                <c:pt idx="1">
                  <c:v>8.6577719016527048</c:v>
                </c:pt>
                <c:pt idx="2">
                  <c:v>9.3237543556259883</c:v>
                </c:pt>
                <c:pt idx="3">
                  <c:v>9.9897368095992736</c:v>
                </c:pt>
                <c:pt idx="4">
                  <c:v>10.655719263572559</c:v>
                </c:pt>
                <c:pt idx="5">
                  <c:v>11.321701717545842</c:v>
                </c:pt>
                <c:pt idx="6">
                  <c:v>11.987684171519129</c:v>
                </c:pt>
                <c:pt idx="7">
                  <c:v>12.653666625492415</c:v>
                </c:pt>
                <c:pt idx="8">
                  <c:v>13.3196490794657</c:v>
                </c:pt>
                <c:pt idx="9">
                  <c:v>13.985631533438985</c:v>
                </c:pt>
                <c:pt idx="10">
                  <c:v>14.651613987412267</c:v>
                </c:pt>
                <c:pt idx="11">
                  <c:v>15.317596441385554</c:v>
                </c:pt>
                <c:pt idx="12">
                  <c:v>15.983578895358837</c:v>
                </c:pt>
                <c:pt idx="13">
                  <c:v>16.649561349332124</c:v>
                </c:pt>
                <c:pt idx="14">
                  <c:v>17.31554380330541</c:v>
                </c:pt>
                <c:pt idx="15">
                  <c:v>17.981526257278695</c:v>
                </c:pt>
                <c:pt idx="16">
                  <c:v>18.647508711251977</c:v>
                </c:pt>
                <c:pt idx="17">
                  <c:v>19.313491165225265</c:v>
                </c:pt>
                <c:pt idx="18">
                  <c:v>19.979473619198547</c:v>
                </c:pt>
                <c:pt idx="19">
                  <c:v>20.645456073171836</c:v>
                </c:pt>
                <c:pt idx="20">
                  <c:v>21.311438527145118</c:v>
                </c:pt>
                <c:pt idx="21">
                  <c:v>21.977420981118403</c:v>
                </c:pt>
                <c:pt idx="22">
                  <c:v>22.643403435091685</c:v>
                </c:pt>
                <c:pt idx="23">
                  <c:v>23.309385889064973</c:v>
                </c:pt>
                <c:pt idx="24">
                  <c:v>23.975368343038259</c:v>
                </c:pt>
                <c:pt idx="25">
                  <c:v>24.641350797011544</c:v>
                </c:pt>
                <c:pt idx="26">
                  <c:v>25.307333250984829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1200</c:v>
                </c:pt>
                <c:pt idx="1">
                  <c:v>1300</c:v>
                </c:pt>
                <c:pt idx="2">
                  <c:v>1400</c:v>
                </c:pt>
                <c:pt idx="3">
                  <c:v>1500</c:v>
                </c:pt>
                <c:pt idx="4">
                  <c:v>1600</c:v>
                </c:pt>
                <c:pt idx="5">
                  <c:v>1700</c:v>
                </c:pt>
                <c:pt idx="6">
                  <c:v>1800</c:v>
                </c:pt>
                <c:pt idx="7">
                  <c:v>1900</c:v>
                </c:pt>
                <c:pt idx="8">
                  <c:v>2000</c:v>
                </c:pt>
                <c:pt idx="9">
                  <c:v>2100</c:v>
                </c:pt>
                <c:pt idx="10">
                  <c:v>2200</c:v>
                </c:pt>
                <c:pt idx="11">
                  <c:v>2300</c:v>
                </c:pt>
                <c:pt idx="12">
                  <c:v>2400</c:v>
                </c:pt>
                <c:pt idx="13">
                  <c:v>2500</c:v>
                </c:pt>
                <c:pt idx="14">
                  <c:v>2600</c:v>
                </c:pt>
                <c:pt idx="15">
                  <c:v>2700</c:v>
                </c:pt>
                <c:pt idx="16">
                  <c:v>2800</c:v>
                </c:pt>
                <c:pt idx="17">
                  <c:v>2900</c:v>
                </c:pt>
                <c:pt idx="18">
                  <c:v>3000</c:v>
                </c:pt>
                <c:pt idx="19">
                  <c:v>3100</c:v>
                </c:pt>
                <c:pt idx="20">
                  <c:v>3200</c:v>
                </c:pt>
                <c:pt idx="21">
                  <c:v>3300</c:v>
                </c:pt>
                <c:pt idx="22">
                  <c:v>3400</c:v>
                </c:pt>
                <c:pt idx="23">
                  <c:v>3500</c:v>
                </c:pt>
                <c:pt idx="24">
                  <c:v>3600</c:v>
                </c:pt>
                <c:pt idx="25">
                  <c:v>3700</c:v>
                </c:pt>
                <c:pt idx="26">
                  <c:v>3800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86-4E0A-9523-A13AFD0BA4F5}"/>
            </c:ext>
          </c:extLst>
        </c:ser>
        <c:ser>
          <c:idx val="5"/>
          <c:order val="5"/>
          <c:tx>
            <c:strRef>
              <c:f>Getriebe!$Q$6</c:f>
              <c:strCache>
                <c:ptCount val="1"/>
                <c:pt idx="0">
                  <c:v>n nach Schalten [1/min]</c:v>
                </c:pt>
              </c:strCache>
            </c:strRef>
          </c:tx>
          <c:spPr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Getriebe!$R$7:$U$7</c:f>
              <c:numCache>
                <c:formatCode>0</c:formatCode>
                <c:ptCount val="4"/>
                <c:pt idx="0">
                  <c:v>25.307333250984829</c:v>
                </c:pt>
                <c:pt idx="1">
                  <c:v>48.313999842789208</c:v>
                </c:pt>
                <c:pt idx="2">
                  <c:v>79.085416409327578</c:v>
                </c:pt>
                <c:pt idx="3">
                  <c:v>106.29079965413628</c:v>
                </c:pt>
              </c:numCache>
            </c:numRef>
          </c:xVal>
          <c:yVal>
            <c:numRef>
              <c:f>Getriebe!$R$6:$U$6</c:f>
              <c:numCache>
                <c:formatCode>0</c:formatCode>
                <c:ptCount val="4"/>
                <c:pt idx="0">
                  <c:v>1990.4761904761911</c:v>
                </c:pt>
                <c:pt idx="1">
                  <c:v>2321.4545454545455</c:v>
                </c:pt>
                <c:pt idx="2">
                  <c:v>2827.3809523809523</c:v>
                </c:pt>
                <c:pt idx="3">
                  <c:v>3040.0000000000005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86-4E0A-9523-A13AFD0B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3814"/>
        <c:axId val="74742799"/>
      </c:scatterChart>
      <c:valAx>
        <c:axId val="8263814"/>
        <c:scaling>
          <c:orientation val="minMax"/>
          <c:max val="18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0C0C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sz="1200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200" b="1" strike="noStrike" spc="-1">
                    <a:solidFill>
                      <a:srgbClr val="000000"/>
                    </a:solidFill>
                    <a:latin typeface="Arial"/>
                  </a:rPr>
                  <a:t>km/h</a:t>
                </a:r>
              </a:p>
            </c:rich>
          </c:tx>
          <c:layout>
            <c:manualLayout>
              <c:xMode val="edge"/>
              <c:yMode val="edge"/>
              <c:x val="0.51700010641694205"/>
              <c:y val="0.93865410831577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75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74742799"/>
        <c:crosses val="autoZero"/>
        <c:crossBetween val="midCat"/>
        <c:majorUnit val="10"/>
      </c:valAx>
      <c:valAx>
        <c:axId val="74742799"/>
        <c:scaling>
          <c:orientation val="minMax"/>
          <c:max val="5000"/>
          <c:min val="50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200" b="1" strike="noStrike" spc="-1">
                    <a:solidFill>
                      <a:srgbClr val="000000"/>
                    </a:solidFill>
                    <a:latin typeface="Arial"/>
                  </a:rPr>
                  <a:t>1/min</a:t>
                </a:r>
              </a:p>
            </c:rich>
          </c:tx>
          <c:layout>
            <c:manualLayout>
              <c:xMode val="edge"/>
              <c:yMode val="edge"/>
              <c:x val="6.6510588485686898E-3"/>
              <c:y val="0.46288263725368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75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8263814"/>
        <c:crosses val="autoZero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982864593034098"/>
          <c:y val="0.49222476922123798"/>
          <c:w val="0.303150444361662"/>
          <c:h val="0.319021065675341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  <c:txPr>
        <a:bodyPr/>
        <a:lstStyle/>
        <a:p>
          <a:pPr>
            <a:defRPr sz="1560" b="0" strike="noStrike" spc="-1">
              <a:solidFill>
                <a:srgbClr val="000000"/>
              </a:solidFill>
              <a:latin typeface="Arial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360360</xdr:colOff>
      <xdr:row>1</xdr:row>
      <xdr:rowOff>17280</xdr:rowOff>
    </xdr:from>
    <xdr:to>
      <xdr:col>10</xdr:col>
      <xdr:colOff>565200</xdr:colOff>
      <xdr:row>35</xdr:row>
      <xdr:rowOff>70200</xdr:rowOff>
    </xdr:to>
    <xdr:graphicFrame macro="">
      <xdr:nvGraphicFramePr>
        <xdr:cNvPr id="2" name="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644400</xdr:colOff>
      <xdr:row>35</xdr:row>
      <xdr:rowOff>142560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10440</xdr:rowOff>
    </xdr:from>
    <xdr:to>
      <xdr:col>15</xdr:col>
      <xdr:colOff>98640</xdr:colOff>
      <xdr:row>72</xdr:row>
      <xdr:rowOff>152280</xdr:rowOff>
    </xdr:to>
    <xdr:graphicFrame macro="">
      <xdr:nvGraphicFramePr>
        <xdr:cNvPr id="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zoomScaleNormal="100" workbookViewId="0">
      <selection activeCell="H9" sqref="H9"/>
    </sheetView>
  </sheetViews>
  <sheetFormatPr baseColWidth="10" defaultColWidth="9.140625" defaultRowHeight="12.75" x14ac:dyDescent="0.2"/>
  <cols>
    <col min="1" max="1" width="29.5703125" customWidth="1"/>
    <col min="2" max="7" width="11" customWidth="1"/>
    <col min="8" max="8" width="15.42578125" customWidth="1"/>
    <col min="9" max="1025" width="11" customWidth="1"/>
  </cols>
  <sheetData>
    <row r="2" spans="1:9" ht="13.5" customHeight="1" x14ac:dyDescent="0.2"/>
    <row r="3" spans="1:9" ht="12.75" customHeight="1" x14ac:dyDescent="0.2">
      <c r="A3" s="1" t="s">
        <v>0</v>
      </c>
      <c r="B3" s="2"/>
      <c r="C3" s="2"/>
      <c r="D3" s="2"/>
      <c r="E3" s="2"/>
      <c r="F3" s="2"/>
      <c r="G3" s="2"/>
      <c r="H3" s="2"/>
      <c r="I3" s="3"/>
    </row>
    <row r="4" spans="1:9" ht="12.75" customHeight="1" x14ac:dyDescent="0.2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/>
    </row>
    <row r="5" spans="1:9" ht="12.75" customHeight="1" x14ac:dyDescent="0.2">
      <c r="A5" s="7" t="s">
        <v>55</v>
      </c>
      <c r="B5" s="8">
        <v>5.25</v>
      </c>
      <c r="C5" s="8">
        <v>2.75</v>
      </c>
      <c r="D5" s="8">
        <v>1.68</v>
      </c>
      <c r="E5" s="8">
        <v>1.25</v>
      </c>
      <c r="F5" s="9">
        <v>1</v>
      </c>
      <c r="G5" s="8">
        <v>4.57</v>
      </c>
      <c r="H5" s="8">
        <v>3.786</v>
      </c>
      <c r="I5" s="10"/>
    </row>
    <row r="6" spans="1:9" ht="12.75" customHeight="1" x14ac:dyDescent="0.2">
      <c r="A6" s="7"/>
      <c r="B6" s="8"/>
      <c r="C6" s="8"/>
      <c r="D6" s="8"/>
      <c r="E6" s="8"/>
      <c r="F6" s="8"/>
      <c r="G6" s="8"/>
      <c r="H6" s="8"/>
      <c r="I6" s="10"/>
    </row>
    <row r="7" spans="1:9" ht="12.75" customHeight="1" x14ac:dyDescent="0.2">
      <c r="A7" s="11"/>
      <c r="B7" s="8"/>
      <c r="C7" s="8"/>
      <c r="D7" s="8"/>
      <c r="E7" s="8"/>
      <c r="F7" s="12"/>
      <c r="G7" s="8"/>
      <c r="H7" s="12"/>
      <c r="I7" s="10"/>
    </row>
    <row r="8" spans="1:9" ht="12.75" customHeight="1" x14ac:dyDescent="0.2">
      <c r="A8" s="11"/>
      <c r="B8" s="8"/>
      <c r="C8" s="8"/>
      <c r="D8" s="8"/>
      <c r="E8" s="8"/>
      <c r="F8" s="8"/>
      <c r="G8" s="8"/>
      <c r="H8" s="8"/>
      <c r="I8" s="10"/>
    </row>
    <row r="9" spans="1:9" ht="12.75" customHeight="1" x14ac:dyDescent="0.2">
      <c r="A9" s="11" t="s">
        <v>8</v>
      </c>
      <c r="B9" s="8">
        <v>5.25</v>
      </c>
      <c r="C9" s="8">
        <v>2.75</v>
      </c>
      <c r="D9" s="8">
        <v>1.68</v>
      </c>
      <c r="E9" s="8">
        <v>1.25</v>
      </c>
      <c r="F9" s="8">
        <v>1</v>
      </c>
      <c r="G9" s="8">
        <v>4.57</v>
      </c>
      <c r="H9" s="8">
        <v>3.786</v>
      </c>
      <c r="I9" s="10"/>
    </row>
    <row r="10" spans="1:9" ht="12.75" customHeight="1" x14ac:dyDescent="0.2">
      <c r="A10" s="13"/>
      <c r="B10" s="14"/>
      <c r="C10" s="14"/>
      <c r="D10" s="14"/>
      <c r="E10" s="14"/>
      <c r="F10" s="14"/>
      <c r="G10" s="14"/>
      <c r="H10" s="14"/>
      <c r="I10" s="10"/>
    </row>
    <row r="11" spans="1:9" ht="13.5" customHeight="1" x14ac:dyDescent="0.2">
      <c r="A11" s="15" t="s">
        <v>9</v>
      </c>
      <c r="B11" s="16">
        <f t="shared" ref="B11:G11" si="0">B9*$H$9</f>
        <v>19.8765</v>
      </c>
      <c r="C11" s="16">
        <f t="shared" si="0"/>
        <v>10.4115</v>
      </c>
      <c r="D11" s="16">
        <f t="shared" si="0"/>
        <v>6.3604799999999999</v>
      </c>
      <c r="E11" s="16">
        <f t="shared" si="0"/>
        <v>4.7324999999999999</v>
      </c>
      <c r="F11" s="16">
        <f t="shared" si="0"/>
        <v>3.786</v>
      </c>
      <c r="G11" s="16">
        <f t="shared" si="0"/>
        <v>17.302020000000002</v>
      </c>
      <c r="H11" s="16"/>
      <c r="I11" s="17"/>
    </row>
    <row r="12" spans="1:9" ht="12.7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2.7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.75" customHeight="1" x14ac:dyDescent="0.3">
      <c r="A14" s="5" t="s">
        <v>10</v>
      </c>
      <c r="B14" s="5" t="s">
        <v>11</v>
      </c>
      <c r="C14" s="5" t="s">
        <v>12</v>
      </c>
      <c r="D14" s="5" t="s">
        <v>13</v>
      </c>
      <c r="E14" s="5" t="s">
        <v>14</v>
      </c>
      <c r="F14" s="5"/>
      <c r="G14" s="5"/>
    </row>
    <row r="15" spans="1:9" ht="12.75" customHeight="1" x14ac:dyDescent="0.2">
      <c r="A15" s="5" t="s">
        <v>15</v>
      </c>
      <c r="B15" s="5"/>
      <c r="C15" s="5" t="s">
        <v>16</v>
      </c>
      <c r="D15" s="5"/>
      <c r="E15" s="5" t="s">
        <v>17</v>
      </c>
      <c r="F15" s="5"/>
      <c r="G15" s="5"/>
    </row>
    <row r="16" spans="1:9" ht="12.75" customHeight="1" x14ac:dyDescent="0.2">
      <c r="A16" s="8" t="s">
        <v>18</v>
      </c>
      <c r="B16" s="19">
        <v>0.45</v>
      </c>
      <c r="C16" s="19">
        <v>5.0199999999999996</v>
      </c>
      <c r="D16" s="20">
        <f>B16*C16</f>
        <v>2.2589999999999999</v>
      </c>
      <c r="E16" s="8">
        <v>3200</v>
      </c>
      <c r="F16" s="21"/>
      <c r="G16" s="8"/>
    </row>
    <row r="17" spans="1:9" ht="12.75" customHeight="1" x14ac:dyDescent="0.2">
      <c r="A17" s="9"/>
      <c r="B17" s="8"/>
      <c r="C17" s="8"/>
      <c r="D17" s="8"/>
      <c r="E17" s="8"/>
      <c r="F17" s="8"/>
      <c r="G17" s="8"/>
    </row>
    <row r="18" spans="1:9" ht="12.75" customHeight="1" x14ac:dyDescent="0.2">
      <c r="A18" s="22" t="s">
        <v>19</v>
      </c>
      <c r="B18" s="22"/>
      <c r="C18" s="22"/>
      <c r="D18" s="23">
        <v>2.2589999999999999</v>
      </c>
      <c r="E18" s="22">
        <v>3200</v>
      </c>
      <c r="F18" s="22"/>
      <c r="G18" s="22"/>
    </row>
    <row r="19" spans="1:9" ht="12.7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9" ht="12.75" customHeight="1" x14ac:dyDescent="0.2"/>
    <row r="21" spans="1:9" ht="12.75" customHeight="1" x14ac:dyDescent="0.2">
      <c r="A21" t="s">
        <v>20</v>
      </c>
      <c r="B21" s="24">
        <v>3800</v>
      </c>
    </row>
    <row r="22" spans="1:9" ht="12.75" customHeight="1" x14ac:dyDescent="0.2">
      <c r="B22" s="24"/>
    </row>
    <row r="23" spans="1:9" ht="12.75" customHeight="1" x14ac:dyDescent="0.2">
      <c r="A23" t="s">
        <v>21</v>
      </c>
      <c r="B23" s="24">
        <v>0.96</v>
      </c>
    </row>
    <row r="24" spans="1:9" ht="12.75" customHeight="1" x14ac:dyDescent="0.2">
      <c r="B24" s="24"/>
    </row>
    <row r="25" spans="1:9" ht="12.75" customHeight="1" x14ac:dyDescent="0.2">
      <c r="A25" t="s">
        <v>22</v>
      </c>
      <c r="B25" s="24">
        <v>1.22</v>
      </c>
      <c r="C25" t="s">
        <v>23</v>
      </c>
    </row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C1" sqref="C1:C1048576"/>
    </sheetView>
  </sheetViews>
  <sheetFormatPr baseColWidth="10" defaultColWidth="9.140625" defaultRowHeight="12.75" x14ac:dyDescent="0.2"/>
  <cols>
    <col min="1" max="1" width="17.42578125" customWidth="1"/>
    <col min="2" max="1025" width="11" customWidth="1"/>
  </cols>
  <sheetData>
    <row r="1" spans="1:3" ht="12.75" customHeight="1" x14ac:dyDescent="0.2">
      <c r="A1" s="1" t="s">
        <v>53</v>
      </c>
      <c r="B1" s="2"/>
      <c r="C1" s="3"/>
    </row>
    <row r="2" spans="1:3" ht="12.75" customHeight="1" x14ac:dyDescent="0.2">
      <c r="A2" s="13" t="s">
        <v>24</v>
      </c>
      <c r="B2" s="8">
        <v>215</v>
      </c>
      <c r="C2" s="10" t="s">
        <v>25</v>
      </c>
    </row>
    <row r="3" spans="1:3" ht="12.75" customHeight="1" x14ac:dyDescent="0.2">
      <c r="A3" s="13" t="s">
        <v>26</v>
      </c>
      <c r="B3" s="8">
        <v>80</v>
      </c>
      <c r="C3" s="10" t="s">
        <v>27</v>
      </c>
    </row>
    <row r="4" spans="1:3" ht="12.75" customHeight="1" x14ac:dyDescent="0.2">
      <c r="A4" s="13" t="s">
        <v>28</v>
      </c>
      <c r="B4" s="8">
        <v>14</v>
      </c>
      <c r="C4" s="10" t="s">
        <v>29</v>
      </c>
    </row>
    <row r="5" spans="1:3" ht="15.75" customHeight="1" x14ac:dyDescent="0.3">
      <c r="A5" s="13" t="s">
        <v>30</v>
      </c>
      <c r="B5" s="8">
        <f>B6*1.004</f>
        <v>0.35119919999999993</v>
      </c>
      <c r="C5" s="10" t="s">
        <v>31</v>
      </c>
    </row>
    <row r="6" spans="1:3" ht="15.75" customHeight="1" x14ac:dyDescent="0.3">
      <c r="A6" s="13" t="s">
        <v>32</v>
      </c>
      <c r="B6" s="8">
        <f>(B2*(B3/100)*2+B4*25.4)/1000/2</f>
        <v>0.34979999999999994</v>
      </c>
      <c r="C6" s="10" t="s">
        <v>31</v>
      </c>
    </row>
    <row r="7" spans="1:3" ht="15.75" customHeight="1" x14ac:dyDescent="0.3">
      <c r="A7" s="13" t="s">
        <v>33</v>
      </c>
      <c r="B7" s="8">
        <v>1.4999999999999999E-2</v>
      </c>
      <c r="C7" s="10"/>
    </row>
    <row r="8" spans="1:3" ht="16.5" customHeight="1" x14ac:dyDescent="0.3">
      <c r="A8" s="25" t="s">
        <v>34</v>
      </c>
      <c r="B8" s="26">
        <v>0</v>
      </c>
      <c r="C8" s="2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F54" sqref="F54"/>
    </sheetView>
  </sheetViews>
  <sheetFormatPr baseColWidth="10" defaultColWidth="9.140625" defaultRowHeight="12.75" x14ac:dyDescent="0.2"/>
  <cols>
    <col min="1" max="1025" width="11" customWidth="1"/>
  </cols>
  <sheetData>
    <row r="1" spans="1:4" ht="15.75" customHeight="1" x14ac:dyDescent="0.3">
      <c r="A1" s="5" t="s">
        <v>35</v>
      </c>
      <c r="B1" s="5" t="s">
        <v>36</v>
      </c>
      <c r="C1" s="5" t="s">
        <v>37</v>
      </c>
      <c r="D1" s="5" t="s">
        <v>38</v>
      </c>
    </row>
    <row r="2" spans="1:4" ht="12.75" customHeight="1" x14ac:dyDescent="0.2">
      <c r="A2" s="5" t="s">
        <v>39</v>
      </c>
      <c r="B2" s="5"/>
      <c r="C2" s="5"/>
      <c r="D2" s="5" t="s">
        <v>40</v>
      </c>
    </row>
    <row r="3" spans="1:4" ht="12.75" customHeight="1" x14ac:dyDescent="0.2">
      <c r="A3" s="8">
        <v>10</v>
      </c>
      <c r="B3" s="28">
        <f>Reifen!$B$7+Reifen!$B$8*(A3/100)</f>
        <v>1.4999999999999999E-2</v>
      </c>
      <c r="C3" s="29">
        <f>(B3*Fahrzeugdaten!$E$18*9.81)+(Fahrzeugdaten!$D$18*(Fahrzeugdaten!$B$25/2)*(A3/3.6)*(A3/3.6))</f>
        <v>481.51263888888889</v>
      </c>
      <c r="D3" s="30">
        <f t="shared" ref="D3:D22" si="0">(A3/3.6)*C3/1000</f>
        <v>1.3375351080246913</v>
      </c>
    </row>
    <row r="4" spans="1:4" ht="12.75" customHeight="1" x14ac:dyDescent="0.2">
      <c r="A4" s="8">
        <v>20</v>
      </c>
      <c r="B4" s="28">
        <f>Reifen!$B$7+Reifen!$B$8*(A4/100)</f>
        <v>1.4999999999999999E-2</v>
      </c>
      <c r="C4" s="29">
        <f>(B4*Fahrzeugdaten!$E$18*9.81)+(Fahrzeugdaten!$D$18*(Fahrzeugdaten!$B$25/2)*(A4/3.6)*(A4/3.6))</f>
        <v>513.41055555555556</v>
      </c>
      <c r="D4" s="30">
        <f t="shared" si="0"/>
        <v>2.8522808641975308</v>
      </c>
    </row>
    <row r="5" spans="1:4" ht="12.75" customHeight="1" x14ac:dyDescent="0.2">
      <c r="A5" s="8">
        <v>30</v>
      </c>
      <c r="B5" s="28">
        <f>Reifen!$B$7+Reifen!$B$8*(A5/100)</f>
        <v>1.4999999999999999E-2</v>
      </c>
      <c r="C5" s="29">
        <f>(B5*Fahrzeugdaten!$E$18*9.81)+(Fahrzeugdaten!$D$18*(Fahrzeugdaten!$B$25/2)*(A5/3.6)*(A5/3.6))</f>
        <v>566.57375000000002</v>
      </c>
      <c r="D5" s="30">
        <f t="shared" si="0"/>
        <v>4.7214479166666674</v>
      </c>
    </row>
    <row r="6" spans="1:4" ht="12.75" customHeight="1" x14ac:dyDescent="0.2">
      <c r="A6" s="8">
        <v>40</v>
      </c>
      <c r="B6" s="28">
        <f>Reifen!$B$7+Reifen!$B$8*(A6/100)</f>
        <v>1.4999999999999999E-2</v>
      </c>
      <c r="C6" s="29">
        <f>(B6*Fahrzeugdaten!$E$18*9.81)+(Fahrzeugdaten!$D$18*(Fahrzeugdaten!$B$25/2)*(A6/3.6)*(A6/3.6))</f>
        <v>641.00222222222214</v>
      </c>
      <c r="D6" s="30">
        <f t="shared" si="0"/>
        <v>7.1222469135802458</v>
      </c>
    </row>
    <row r="7" spans="1:4" ht="12.75" customHeight="1" x14ac:dyDescent="0.2">
      <c r="A7" s="8">
        <v>50</v>
      </c>
      <c r="B7" s="28">
        <f>Reifen!$B$7+Reifen!$B$8*(A7/100)</f>
        <v>1.4999999999999999E-2</v>
      </c>
      <c r="C7" s="29">
        <f>(B7*Fahrzeugdaten!$E$18*9.81)+(Fahrzeugdaten!$D$18*(Fahrzeugdaten!$B$25/2)*(A7/3.6)*(A7/3.6))</f>
        <v>736.69597222222228</v>
      </c>
      <c r="D7" s="30">
        <f t="shared" si="0"/>
        <v>10.23188850308642</v>
      </c>
    </row>
    <row r="8" spans="1:4" ht="12.75" customHeight="1" x14ac:dyDescent="0.2">
      <c r="A8" s="8">
        <v>60</v>
      </c>
      <c r="B8" s="28">
        <f>Reifen!$B$7+Reifen!$B$8*(A8/100)</f>
        <v>1.4999999999999999E-2</v>
      </c>
      <c r="C8" s="29">
        <f>(B8*Fahrzeugdaten!$E$18*9.81)+(Fahrzeugdaten!$D$18*(Fahrzeugdaten!$B$25/2)*(A8/3.6)*(A8/3.6))</f>
        <v>853.65499999999997</v>
      </c>
      <c r="D8" s="30">
        <f t="shared" si="0"/>
        <v>14.227583333333333</v>
      </c>
    </row>
    <row r="9" spans="1:4" ht="12.75" customHeight="1" x14ac:dyDescent="0.2">
      <c r="A9" s="8">
        <v>70</v>
      </c>
      <c r="B9" s="28">
        <f>Reifen!$B$7+Reifen!$B$8*(A9/100)</f>
        <v>1.4999999999999999E-2</v>
      </c>
      <c r="C9" s="29">
        <f>(B9*Fahrzeugdaten!$E$18*9.81)+(Fahrzeugdaten!$D$18*(Fahrzeugdaten!$B$25/2)*(A9/3.6)*(A9/3.6))</f>
        <v>991.87930555555545</v>
      </c>
      <c r="D9" s="30">
        <f t="shared" si="0"/>
        <v>19.286542052469134</v>
      </c>
    </row>
    <row r="10" spans="1:4" ht="12.75" customHeight="1" x14ac:dyDescent="0.2">
      <c r="A10" s="8">
        <v>80</v>
      </c>
      <c r="B10" s="28">
        <f>Reifen!$B$7+Reifen!$B$8*(A10/100)</f>
        <v>1.4999999999999999E-2</v>
      </c>
      <c r="C10" s="29">
        <f>(B10*Fahrzeugdaten!$E$18*9.81)+(Fahrzeugdaten!$D$18*(Fahrzeugdaten!$B$25/2)*(A10/3.6)*(A10/3.6))</f>
        <v>1151.3688888888887</v>
      </c>
      <c r="D10" s="30">
        <f t="shared" si="0"/>
        <v>25.58597530864197</v>
      </c>
    </row>
    <row r="11" spans="1:4" ht="12.75" customHeight="1" x14ac:dyDescent="0.2">
      <c r="A11" s="8">
        <v>90</v>
      </c>
      <c r="B11" s="28">
        <f>Reifen!$B$7+Reifen!$B$8*(A11/100)</f>
        <v>1.4999999999999999E-2</v>
      </c>
      <c r="C11" s="29">
        <f>(B11*Fahrzeugdaten!$E$18*9.81)+(Fahrzeugdaten!$D$18*(Fahrzeugdaten!$B$25/2)*(A11/3.6)*(A11/3.6))</f>
        <v>1332.1237499999997</v>
      </c>
      <c r="D11" s="30">
        <f t="shared" si="0"/>
        <v>33.303093749999995</v>
      </c>
    </row>
    <row r="12" spans="1:4" ht="12.75" customHeight="1" x14ac:dyDescent="0.2">
      <c r="A12" s="8">
        <v>100</v>
      </c>
      <c r="B12" s="28">
        <f>Reifen!$B$7+Reifen!$B$8*(A12/100)</f>
        <v>1.4999999999999999E-2</v>
      </c>
      <c r="C12" s="29">
        <f>(B12*Fahrzeugdaten!$E$18*9.81)+(Fahrzeugdaten!$D$18*(Fahrzeugdaten!$B$25/2)*(A12/3.6)*(A12/3.6))</f>
        <v>1534.1438888888888</v>
      </c>
      <c r="D12" s="30">
        <f t="shared" si="0"/>
        <v>42.615108024691352</v>
      </c>
    </row>
    <row r="13" spans="1:4" ht="12.75" customHeight="1" x14ac:dyDescent="0.2">
      <c r="A13" s="8">
        <v>110</v>
      </c>
      <c r="B13" s="28">
        <f>Reifen!$B$7+Reifen!$B$8*(A13/100)</f>
        <v>1.4999999999999999E-2</v>
      </c>
      <c r="C13" s="29">
        <f>(B13*Fahrzeugdaten!$E$18*9.81)+(Fahrzeugdaten!$D$18*(Fahrzeugdaten!$B$25/2)*(A13/3.6)*(A13/3.6))</f>
        <v>1757.4293055555554</v>
      </c>
      <c r="D13" s="30">
        <f t="shared" si="0"/>
        <v>53.699228780864189</v>
      </c>
    </row>
    <row r="14" spans="1:4" ht="12.75" customHeight="1" x14ac:dyDescent="0.2">
      <c r="A14" s="8">
        <v>120</v>
      </c>
      <c r="B14" s="28">
        <f>Reifen!$B$7+Reifen!$B$8*(A14/100)</f>
        <v>1.4999999999999999E-2</v>
      </c>
      <c r="C14" s="29">
        <f>(B14*Fahrzeugdaten!$E$18*9.81)+(Fahrzeugdaten!$D$18*(Fahrzeugdaten!$B$25/2)*(A14/3.6)*(A14/3.6))</f>
        <v>2001.98</v>
      </c>
      <c r="D14" s="30">
        <f t="shared" si="0"/>
        <v>66.732666666666674</v>
      </c>
    </row>
    <row r="15" spans="1:4" ht="12.75" customHeight="1" x14ac:dyDescent="0.2">
      <c r="A15" s="8">
        <v>130</v>
      </c>
      <c r="B15" s="28">
        <f>Reifen!$B$7+Reifen!$B$8*(A15/100)</f>
        <v>1.4999999999999999E-2</v>
      </c>
      <c r="C15" s="29">
        <f>(B15*Fahrzeugdaten!$E$18*9.81)+(Fahrzeugdaten!$D$18*(Fahrzeugdaten!$B$25/2)*(A15/3.6)*(A15/3.6))</f>
        <v>2267.7959722222217</v>
      </c>
      <c r="D15" s="30">
        <f t="shared" si="0"/>
        <v>81.892632330246883</v>
      </c>
    </row>
    <row r="16" spans="1:4" ht="12.75" customHeight="1" x14ac:dyDescent="0.2">
      <c r="A16" s="8">
        <v>140</v>
      </c>
      <c r="B16" s="28">
        <f>Reifen!$B$7+Reifen!$B$8*(A16/100)</f>
        <v>1.4999999999999999E-2</v>
      </c>
      <c r="C16" s="29">
        <f>(B16*Fahrzeugdaten!$E$18*9.81)+(Fahrzeugdaten!$D$18*(Fahrzeugdaten!$B$25/2)*(A16/3.6)*(A16/3.6))</f>
        <v>2554.8772222222219</v>
      </c>
      <c r="D16" s="30">
        <f t="shared" si="0"/>
        <v>99.356336419753063</v>
      </c>
    </row>
    <row r="17" spans="1:4" ht="12.75" customHeight="1" x14ac:dyDescent="0.2">
      <c r="A17" s="8">
        <v>150</v>
      </c>
      <c r="B17" s="28">
        <f>Reifen!$B$7+Reifen!$B$8*(A17/100)</f>
        <v>1.4999999999999999E-2</v>
      </c>
      <c r="C17" s="29">
        <f>(B17*Fahrzeugdaten!$E$18*9.81)+(Fahrzeugdaten!$D$18*(Fahrzeugdaten!$B$25/2)*(A17/3.6)*(A17/3.6))</f>
        <v>2863.2237499999997</v>
      </c>
      <c r="D17" s="30">
        <f t="shared" si="0"/>
        <v>119.30098958333332</v>
      </c>
    </row>
    <row r="18" spans="1:4" ht="12.75" customHeight="1" x14ac:dyDescent="0.2">
      <c r="A18" s="8">
        <v>160</v>
      </c>
      <c r="B18" s="28">
        <f>Reifen!$B$7+Reifen!$B$8*(A18/100)</f>
        <v>1.4999999999999999E-2</v>
      </c>
      <c r="C18" s="29">
        <f>(B18*Fahrzeugdaten!$E$18*9.81)+(Fahrzeugdaten!$D$18*(Fahrzeugdaten!$B$25/2)*(A18/3.6)*(A18/3.6))</f>
        <v>3192.8355555555554</v>
      </c>
      <c r="D18" s="30">
        <f t="shared" si="0"/>
        <v>141.9038024691358</v>
      </c>
    </row>
    <row r="19" spans="1:4" ht="12.75" customHeight="1" x14ac:dyDescent="0.2">
      <c r="A19" s="8">
        <v>170</v>
      </c>
      <c r="B19" s="28">
        <f>Reifen!$B$7+Reifen!$B$8*(A19/100)</f>
        <v>1.4999999999999999E-2</v>
      </c>
      <c r="C19" s="29">
        <f>(B19*Fahrzeugdaten!$E$18*9.81)+(Fahrzeugdaten!$D$18*(Fahrzeugdaten!$B$25/2)*(A19/3.6)*(A19/3.6))</f>
        <v>3543.7126388888887</v>
      </c>
      <c r="D19" s="30">
        <f t="shared" si="0"/>
        <v>167.34198572530863</v>
      </c>
    </row>
    <row r="20" spans="1:4" ht="12.75" customHeight="1" x14ac:dyDescent="0.2">
      <c r="A20" s="8">
        <v>180</v>
      </c>
      <c r="B20" s="28">
        <f>Reifen!$B$7+Reifen!$B$8*(A20/100)</f>
        <v>1.4999999999999999E-2</v>
      </c>
      <c r="C20" s="29">
        <f>(B20*Fahrzeugdaten!$E$18*9.81)+(Fahrzeugdaten!$D$18*(Fahrzeugdaten!$B$25/2)*(A20/3.6)*(A20/3.6))</f>
        <v>3915.8549999999996</v>
      </c>
      <c r="D20" s="30">
        <f t="shared" si="0"/>
        <v>195.79274999999998</v>
      </c>
    </row>
    <row r="21" spans="1:4" ht="12.75" customHeight="1" x14ac:dyDescent="0.2">
      <c r="A21" s="8">
        <v>190</v>
      </c>
      <c r="B21" s="28">
        <f>Reifen!$B$7+Reifen!$B$8*(A21/100)</f>
        <v>1.4999999999999999E-2</v>
      </c>
      <c r="C21" s="29">
        <f>(B21*Fahrzeugdaten!$E$18*9.81)+(Fahrzeugdaten!$D$18*(Fahrzeugdaten!$B$25/2)*(A21/3.6)*(A21/3.6))</f>
        <v>4309.2626388888884</v>
      </c>
      <c r="D21" s="30">
        <f t="shared" si="0"/>
        <v>227.43330594135801</v>
      </c>
    </row>
    <row r="22" spans="1:4" ht="12.75" customHeight="1" x14ac:dyDescent="0.2">
      <c r="A22" s="8">
        <v>200</v>
      </c>
      <c r="B22" s="28">
        <f>Reifen!$B$7+Reifen!$B$8*(A22/100)</f>
        <v>1.4999999999999999E-2</v>
      </c>
      <c r="C22" s="29">
        <f>(B22*Fahrzeugdaten!$E$18*9.81)+(Fahrzeugdaten!$D$18*(Fahrzeugdaten!$B$25/2)*(A22/3.6)*(A22/3.6))</f>
        <v>4723.9355555555558</v>
      </c>
      <c r="D22" s="30">
        <f t="shared" si="0"/>
        <v>262.44086419753091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C47" sqref="C47"/>
    </sheetView>
  </sheetViews>
  <sheetFormatPr baseColWidth="10" defaultColWidth="9.140625" defaultRowHeight="12.75" x14ac:dyDescent="0.2"/>
  <cols>
    <col min="1" max="1" width="24.85546875" customWidth="1"/>
    <col min="2" max="2" width="13.42578125" customWidth="1"/>
    <col min="3" max="8" width="11" customWidth="1"/>
    <col min="9" max="9" width="14.5703125" customWidth="1"/>
    <col min="10" max="10" width="11" customWidth="1"/>
    <col min="11" max="11" width="14.28515625" customWidth="1"/>
    <col min="12" max="1025" width="11" customWidth="1"/>
  </cols>
  <sheetData>
    <row r="1" spans="1:8" ht="12.75" customHeight="1" x14ac:dyDescent="0.2">
      <c r="A1" s="1" t="s">
        <v>54</v>
      </c>
      <c r="B1" s="2" t="s">
        <v>41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 ht="15.75" customHeight="1" x14ac:dyDescent="0.3">
      <c r="A2" s="4" t="s">
        <v>42</v>
      </c>
      <c r="B2" s="5" t="s">
        <v>43</v>
      </c>
      <c r="C2" s="5" t="s">
        <v>44</v>
      </c>
      <c r="D2" s="5" t="s">
        <v>44</v>
      </c>
      <c r="E2" s="5" t="s">
        <v>44</v>
      </c>
      <c r="F2" s="5" t="s">
        <v>44</v>
      </c>
      <c r="G2" s="5" t="s">
        <v>44</v>
      </c>
      <c r="H2" s="6" t="s">
        <v>44</v>
      </c>
    </row>
    <row r="3" spans="1:8" ht="12.75" customHeight="1" x14ac:dyDescent="0.2">
      <c r="A3" s="11">
        <v>19.5</v>
      </c>
      <c r="B3" s="8">
        <v>1200</v>
      </c>
      <c r="C3" s="31">
        <f>(2*3.141*$B3*(Reifen!$B$5/(60*Fahrzeugdaten!$B$11)))*3.6</f>
        <v>7.9917894476794187</v>
      </c>
      <c r="D3" s="31">
        <f>(2*3.141*$B3*(Reifen!$B$5/(60*Fahrzeugdaten!$C$11)))*3.6</f>
        <v>15.257052581933435</v>
      </c>
      <c r="E3" s="31">
        <f>(2*3.141*$B3*(Reifen!$B$5/(60*Fahrzeugdaten!$D$11)))*3.6</f>
        <v>24.974342023998183</v>
      </c>
      <c r="F3" s="31">
        <f>(2*3.141*$B3*(Reifen!$B$5/(60*Fahrzeugdaten!$E$11)))*3.6</f>
        <v>33.565515680253561</v>
      </c>
      <c r="G3" s="31">
        <f>(2*3.141*$B3*(Reifen!$B$5/(60*Fahrzeugdaten!F$11)))*3.6</f>
        <v>41.95689460031695</v>
      </c>
      <c r="H3" s="32">
        <f>(2*3.141*$B3*(Reifen!$B$5/(60*Fahrzeugdaten!G$11)))*3.6</f>
        <v>9.1809397374872965</v>
      </c>
    </row>
    <row r="4" spans="1:8" ht="12.75" customHeight="1" x14ac:dyDescent="0.2">
      <c r="A4" s="11">
        <v>21.8</v>
      </c>
      <c r="B4" s="8">
        <v>1300</v>
      </c>
      <c r="C4" s="31">
        <f>(2*3.141*$B4*(Reifen!$B$5/(60*Fahrzeugdaten!$B$11)))*3.6</f>
        <v>8.6577719016527048</v>
      </c>
      <c r="D4" s="31">
        <f>(2*3.141*$B4*(Reifen!$B$5/(60*Fahrzeugdaten!$C$11)))*3.6</f>
        <v>16.528473630427889</v>
      </c>
      <c r="E4" s="31">
        <f>(2*3.141*$B4*(Reifen!$B$5/(60*Fahrzeugdaten!$D$11)))*3.6</f>
        <v>27.055537192664701</v>
      </c>
      <c r="F4" s="31">
        <f>(2*3.141*$B4*(Reifen!$B$5/(60*Fahrzeugdaten!$E$11)))*3.6</f>
        <v>36.362641986941362</v>
      </c>
      <c r="G4" s="31">
        <f>(2*3.141*$B4*(Reifen!$B$5/(60*Fahrzeugdaten!F$11)))*3.6</f>
        <v>45.453302483676701</v>
      </c>
      <c r="H4" s="32">
        <f>(2*3.141*$B4*(Reifen!$B$5/(60*Fahrzeugdaten!G$11)))*3.6</f>
        <v>9.9460180489445733</v>
      </c>
    </row>
    <row r="5" spans="1:8" ht="12.75" customHeight="1" x14ac:dyDescent="0.2">
      <c r="A5" s="11">
        <v>24.2</v>
      </c>
      <c r="B5" s="8">
        <v>1400</v>
      </c>
      <c r="C5" s="31">
        <f>(2*3.141*$B5*(Reifen!$B$5/(60*Fahrzeugdaten!$B$11)))*3.6</f>
        <v>9.3237543556259883</v>
      </c>
      <c r="D5" s="31">
        <f>(2*3.141*$B5*(Reifen!$B$5/(60*Fahrzeugdaten!$C$11)))*3.6</f>
        <v>17.799894678922339</v>
      </c>
      <c r="E5" s="31">
        <f>(2*3.141*$B5*(Reifen!$B$5/(60*Fahrzeugdaten!$D$11)))*3.6</f>
        <v>29.136732361331209</v>
      </c>
      <c r="F5" s="31">
        <f>(2*3.141*$B5*(Reifen!$B$5/(60*Fahrzeugdaten!$E$11)))*3.6</f>
        <v>39.159768293629149</v>
      </c>
      <c r="G5" s="31">
        <f>(2*3.141*$B5*(Reifen!$B$5/(60*Fahrzeugdaten!F$11)))*3.6</f>
        <v>48.949710367036438</v>
      </c>
      <c r="H5" s="32">
        <f>(2*3.141*$B5*(Reifen!$B$5/(60*Fahrzeugdaten!G$11)))*3.6</f>
        <v>10.711096360401847</v>
      </c>
    </row>
    <row r="6" spans="1:8" ht="12.75" customHeight="1" x14ac:dyDescent="0.2">
      <c r="A6" s="11">
        <v>26.7</v>
      </c>
      <c r="B6" s="8">
        <v>1500</v>
      </c>
      <c r="C6" s="31">
        <f>(2*3.141*$B6*(Reifen!$B$5/(60*Fahrzeugdaten!$B$11)))*3.6</f>
        <v>9.9897368095992736</v>
      </c>
      <c r="D6" s="31">
        <f>(2*3.141*$B6*(Reifen!$B$5/(60*Fahrzeugdaten!$C$11)))*3.6</f>
        <v>19.071315727416792</v>
      </c>
      <c r="E6" s="31">
        <f>(2*3.141*$B6*(Reifen!$B$5/(60*Fahrzeugdaten!$D$11)))*3.6</f>
        <v>31.217927529997727</v>
      </c>
      <c r="F6" s="31">
        <f>(2*3.141*$B6*(Reifen!$B$5/(60*Fahrzeugdaten!$E$11)))*3.6</f>
        <v>41.95689460031695</v>
      </c>
      <c r="G6" s="31">
        <f>(2*3.141*$B6*(Reifen!$B$5/(60*Fahrzeugdaten!F$11)))*3.6</f>
        <v>52.446118250396189</v>
      </c>
      <c r="H6" s="32">
        <f>(2*3.141*$B6*(Reifen!$B$5/(60*Fahrzeugdaten!G$11)))*3.6</f>
        <v>11.476174671859123</v>
      </c>
    </row>
    <row r="7" spans="1:8" ht="12.75" customHeight="1" x14ac:dyDescent="0.2">
      <c r="A7" s="11">
        <v>29.3</v>
      </c>
      <c r="B7" s="8">
        <v>1600</v>
      </c>
      <c r="C7" s="31">
        <f>(2*3.141*$B7*(Reifen!$B$5/(60*Fahrzeugdaten!$B$11)))*3.6</f>
        <v>10.655719263572559</v>
      </c>
      <c r="D7" s="31">
        <f>(2*3.141*$B7*(Reifen!$B$5/(60*Fahrzeugdaten!$C$11)))*3.6</f>
        <v>20.342736775911245</v>
      </c>
      <c r="E7" s="31">
        <f>(2*3.141*$B7*(Reifen!$B$5/(60*Fahrzeugdaten!$D$11)))*3.6</f>
        <v>33.299122698664249</v>
      </c>
      <c r="F7" s="31">
        <f>(2*3.141*$B7*(Reifen!$B$5/(60*Fahrzeugdaten!$E$11)))*3.6</f>
        <v>44.754020907004751</v>
      </c>
      <c r="G7" s="31">
        <f>(2*3.141*$B7*(Reifen!$B$5/(60*Fahrzeugdaten!F$11)))*3.6</f>
        <v>55.942526133755941</v>
      </c>
      <c r="H7" s="32">
        <f>(2*3.141*$B7*(Reifen!$B$5/(60*Fahrzeugdaten!G$11)))*3.6</f>
        <v>12.241252983316398</v>
      </c>
    </row>
    <row r="8" spans="1:8" ht="12.75" customHeight="1" x14ac:dyDescent="0.2">
      <c r="A8" s="11">
        <v>32</v>
      </c>
      <c r="B8" s="8">
        <v>1700</v>
      </c>
      <c r="C8" s="31">
        <f>(2*3.141*$B8*(Reifen!$B$5/(60*Fahrzeugdaten!$B$11)))*3.6</f>
        <v>11.321701717545842</v>
      </c>
      <c r="D8" s="31">
        <f>(2*3.141*$B8*(Reifen!$B$5/(60*Fahrzeugdaten!$C$11)))*3.6</f>
        <v>21.614157824405698</v>
      </c>
      <c r="E8" s="31">
        <f>(2*3.141*$B8*(Reifen!$B$5/(60*Fahrzeugdaten!$D$11)))*3.6</f>
        <v>35.38031786733076</v>
      </c>
      <c r="F8" s="31">
        <f>(2*3.141*$B8*(Reifen!$B$5/(60*Fahrzeugdaten!$E$11)))*3.6</f>
        <v>47.551147213692545</v>
      </c>
      <c r="G8" s="31">
        <f>(2*3.141*$B8*(Reifen!$B$5/(60*Fahrzeugdaten!F$11)))*3.6</f>
        <v>59.438934017115685</v>
      </c>
      <c r="H8" s="32">
        <f>(2*3.141*$B8*(Reifen!$B$5/(60*Fahrzeugdaten!G$11)))*3.6</f>
        <v>13.006331294773672</v>
      </c>
    </row>
    <row r="9" spans="1:8" ht="12.75" customHeight="1" x14ac:dyDescent="0.2">
      <c r="A9" s="11">
        <v>34.9</v>
      </c>
      <c r="B9" s="8">
        <v>1800</v>
      </c>
      <c r="C9" s="31">
        <f>(2*3.141*$B9*(Reifen!$B$5/(60*Fahrzeugdaten!$B$11)))*3.6</f>
        <v>11.987684171519129</v>
      </c>
      <c r="D9" s="31">
        <f>(2*3.141*$B9*(Reifen!$B$5/(60*Fahrzeugdaten!$C$11)))*3.6</f>
        <v>22.885578872900151</v>
      </c>
      <c r="E9" s="31">
        <f>(2*3.141*$B9*(Reifen!$B$5/(60*Fahrzeugdaten!$D$11)))*3.6</f>
        <v>37.461513035997278</v>
      </c>
      <c r="F9" s="31">
        <f>(2*3.141*$B9*(Reifen!$B$5/(60*Fahrzeugdaten!$E$11)))*3.6</f>
        <v>50.348273520380339</v>
      </c>
      <c r="G9" s="31">
        <f>(2*3.141*$B9*(Reifen!$B$5/(60*Fahrzeugdaten!F$11)))*3.6</f>
        <v>62.935341900475436</v>
      </c>
      <c r="H9" s="32">
        <f>(2*3.141*$B9*(Reifen!$B$5/(60*Fahrzeugdaten!G$11)))*3.6</f>
        <v>13.771409606230947</v>
      </c>
    </row>
    <row r="10" spans="1:8" ht="12.75" customHeight="1" x14ac:dyDescent="0.2">
      <c r="A10" s="11">
        <v>37.799999999999997</v>
      </c>
      <c r="B10" s="8">
        <v>1900</v>
      </c>
      <c r="C10" s="31">
        <f>(2*3.141*$B10*(Reifen!$B$5/(60*Fahrzeugdaten!$B$11)))*3.6</f>
        <v>12.653666625492415</v>
      </c>
      <c r="D10" s="31">
        <f>(2*3.141*$B10*(Reifen!$B$5/(60*Fahrzeugdaten!$C$11)))*3.6</f>
        <v>24.156999921394604</v>
      </c>
      <c r="E10" s="31">
        <f>(2*3.141*$B10*(Reifen!$B$5/(60*Fahrzeugdaten!$D$11)))*3.6</f>
        <v>39.542708204663789</v>
      </c>
      <c r="F10" s="31">
        <f>(2*3.141*$B10*(Reifen!$B$5/(60*Fahrzeugdaten!$E$11)))*3.6</f>
        <v>53.14539982706814</v>
      </c>
      <c r="G10" s="31">
        <f>(2*3.141*$B10*(Reifen!$B$5/(60*Fahrzeugdaten!F$11)))*3.6</f>
        <v>66.431749783835173</v>
      </c>
      <c r="H10" s="32">
        <f>(2*3.141*$B10*(Reifen!$B$5/(60*Fahrzeugdaten!G$11)))*3.6</f>
        <v>14.53648791768822</v>
      </c>
    </row>
    <row r="11" spans="1:8" ht="12.75" customHeight="1" x14ac:dyDescent="0.2">
      <c r="A11" s="11">
        <v>40.799999999999997</v>
      </c>
      <c r="B11" s="8">
        <v>2000</v>
      </c>
      <c r="C11" s="31">
        <f>(2*3.141*$B11*(Reifen!$B$5/(60*Fahrzeugdaten!$B$11)))*3.6</f>
        <v>13.3196490794657</v>
      </c>
      <c r="D11" s="31">
        <f>(2*3.141*$B11*(Reifen!$B$5/(60*Fahrzeugdaten!$C$11)))*3.6</f>
        <v>25.428420969889057</v>
      </c>
      <c r="E11" s="31">
        <f>(2*3.141*$B11*(Reifen!$B$5/(60*Fahrzeugdaten!$D$11)))*3.6</f>
        <v>41.623903373330307</v>
      </c>
      <c r="F11" s="31">
        <f>(2*3.141*$B11*(Reifen!$B$5/(60*Fahrzeugdaten!$E$11)))*3.6</f>
        <v>55.942526133755933</v>
      </c>
      <c r="G11" s="31">
        <f>(2*3.141*$B11*(Reifen!$B$5/(60*Fahrzeugdaten!F$11)))*3.6</f>
        <v>69.928157667194924</v>
      </c>
      <c r="H11" s="32">
        <f>(2*3.141*$B11*(Reifen!$B$5/(60*Fahrzeugdaten!G$11)))*3.6</f>
        <v>15.301566229145495</v>
      </c>
    </row>
    <row r="12" spans="1:8" ht="12.75" customHeight="1" x14ac:dyDescent="0.2">
      <c r="A12" s="11">
        <v>44</v>
      </c>
      <c r="B12" s="8">
        <v>2100</v>
      </c>
      <c r="C12" s="31">
        <f>(2*3.141*$B12*(Reifen!$B$5/(60*Fahrzeugdaten!$B$11)))*3.6</f>
        <v>13.985631533438985</v>
      </c>
      <c r="D12" s="31">
        <f>(2*3.141*$B12*(Reifen!$B$5/(60*Fahrzeugdaten!$C$11)))*3.6</f>
        <v>26.699842018383514</v>
      </c>
      <c r="E12" s="31">
        <f>(2*3.141*$B12*(Reifen!$B$5/(60*Fahrzeugdaten!$D$11)))*3.6</f>
        <v>43.705098541996819</v>
      </c>
      <c r="F12" s="31">
        <f>(2*3.141*$B12*(Reifen!$B$5/(60*Fahrzeugdaten!$E$11)))*3.6</f>
        <v>58.739652440443734</v>
      </c>
      <c r="G12" s="31">
        <f>(2*3.141*$B12*(Reifen!$B$5/(60*Fahrzeugdaten!F$11)))*3.6</f>
        <v>73.424565550554675</v>
      </c>
      <c r="H12" s="32">
        <f>(2*3.141*$B12*(Reifen!$B$5/(60*Fahrzeugdaten!G$11)))*3.6</f>
        <v>16.066644540602773</v>
      </c>
    </row>
    <row r="13" spans="1:8" ht="12.75" customHeight="1" x14ac:dyDescent="0.2">
      <c r="A13" s="11">
        <v>47.2</v>
      </c>
      <c r="B13" s="8">
        <v>2200</v>
      </c>
      <c r="C13" s="31">
        <f>(2*3.141*$B13*(Reifen!$B$5/(60*Fahrzeugdaten!$B$11)))*3.6</f>
        <v>14.651613987412267</v>
      </c>
      <c r="D13" s="31">
        <f>(2*3.141*$B13*(Reifen!$B$5/(60*Fahrzeugdaten!$C$11)))*3.6</f>
        <v>27.97126306687796</v>
      </c>
      <c r="E13" s="31">
        <f>(2*3.141*$B13*(Reifen!$B$5/(60*Fahrzeugdaten!$D$11)))*3.6</f>
        <v>45.786293710663337</v>
      </c>
      <c r="F13" s="31">
        <f>(2*3.141*$B13*(Reifen!$B$5/(60*Fahrzeugdaten!$E$11)))*3.6</f>
        <v>61.536778747131528</v>
      </c>
      <c r="G13" s="31">
        <f>(2*3.141*$B13*(Reifen!$B$5/(60*Fahrzeugdaten!F$11)))*3.6</f>
        <v>76.920973433914412</v>
      </c>
      <c r="H13" s="32">
        <f>(2*3.141*$B13*(Reifen!$B$5/(60*Fahrzeugdaten!G$11)))*3.6</f>
        <v>16.831722852060047</v>
      </c>
    </row>
    <row r="14" spans="1:8" ht="12.75" customHeight="1" x14ac:dyDescent="0.2">
      <c r="A14" s="11">
        <v>49.4</v>
      </c>
      <c r="B14" s="8">
        <v>2300</v>
      </c>
      <c r="C14" s="31">
        <f>(2*3.141*$B14*(Reifen!$B$5/(60*Fahrzeugdaten!$B$11)))*3.6</f>
        <v>15.317596441385554</v>
      </c>
      <c r="D14" s="31">
        <f>(2*3.141*$B14*(Reifen!$B$5/(60*Fahrzeugdaten!$C$11)))*3.6</f>
        <v>29.242684115372416</v>
      </c>
      <c r="E14" s="31">
        <f>(2*3.141*$B14*(Reifen!$B$5/(60*Fahrzeugdaten!$D$11)))*3.6</f>
        <v>47.867488879329855</v>
      </c>
      <c r="F14" s="31">
        <f>(2*3.141*$B14*(Reifen!$B$5/(60*Fahrzeugdaten!$E$11)))*3.6</f>
        <v>64.333905053819322</v>
      </c>
      <c r="G14" s="31">
        <f>(2*3.141*$B14*(Reifen!$B$5/(60*Fahrzeugdaten!F$11)))*3.6</f>
        <v>80.417381317274163</v>
      </c>
      <c r="H14" s="32">
        <f>(2*3.141*$B14*(Reifen!$B$5/(60*Fahrzeugdaten!G$11)))*3.6</f>
        <v>17.59680116351732</v>
      </c>
    </row>
    <row r="15" spans="1:8" ht="12.75" customHeight="1" x14ac:dyDescent="0.2">
      <c r="A15" s="11">
        <v>51.5</v>
      </c>
      <c r="B15" s="8">
        <v>2400</v>
      </c>
      <c r="C15" s="31">
        <f>(2*3.141*$B15*(Reifen!$B$5/(60*Fahrzeugdaten!$B$11)))*3.6</f>
        <v>15.983578895358837</v>
      </c>
      <c r="D15" s="31">
        <f>(2*3.141*$B15*(Reifen!$B$5/(60*Fahrzeugdaten!$C$11)))*3.6</f>
        <v>30.514105163866869</v>
      </c>
      <c r="E15" s="31">
        <f>(2*3.141*$B15*(Reifen!$B$5/(60*Fahrzeugdaten!$D$11)))*3.6</f>
        <v>49.948684047996366</v>
      </c>
      <c r="F15" s="31">
        <f>(2*3.141*$B15*(Reifen!$B$5/(60*Fahrzeugdaten!$E$11)))*3.6</f>
        <v>67.131031360507123</v>
      </c>
      <c r="G15" s="31">
        <f>(2*3.141*$B15*(Reifen!$B$5/(60*Fahrzeugdaten!F$11)))*3.6</f>
        <v>83.9137892006339</v>
      </c>
      <c r="H15" s="32">
        <f>(2*3.141*$B15*(Reifen!$B$5/(60*Fahrzeugdaten!G$11)))*3.6</f>
        <v>18.361879474974593</v>
      </c>
    </row>
    <row r="16" spans="1:8" ht="12.75" customHeight="1" x14ac:dyDescent="0.2">
      <c r="A16" s="11">
        <v>53.7</v>
      </c>
      <c r="B16" s="8">
        <v>2500</v>
      </c>
      <c r="C16" s="31">
        <f>(2*3.141*$B16*(Reifen!$B$5/(60*Fahrzeugdaten!$B$11)))*3.6</f>
        <v>16.649561349332124</v>
      </c>
      <c r="D16" s="31">
        <f>(2*3.141*$B16*(Reifen!$B$5/(60*Fahrzeugdaten!$C$11)))*3.6</f>
        <v>31.785526212361322</v>
      </c>
      <c r="E16" s="31">
        <f>(2*3.141*$B16*(Reifen!$B$5/(60*Fahrzeugdaten!$D$11)))*3.6</f>
        <v>52.029879216662884</v>
      </c>
      <c r="F16" s="31">
        <f>(2*3.141*$B16*(Reifen!$B$5/(60*Fahrzeugdaten!$E$11)))*3.6</f>
        <v>69.928157667194924</v>
      </c>
      <c r="G16" s="31">
        <f>(2*3.141*$B16*(Reifen!$B$5/(60*Fahrzeugdaten!F$11)))*3.6</f>
        <v>87.410197083993651</v>
      </c>
      <c r="H16" s="32">
        <f>(2*3.141*$B16*(Reifen!$B$5/(60*Fahrzeugdaten!G$11)))*3.6</f>
        <v>19.126957786431873</v>
      </c>
    </row>
    <row r="17" spans="1:8" ht="12.75" customHeight="1" x14ac:dyDescent="0.2">
      <c r="A17" s="11">
        <v>55.8</v>
      </c>
      <c r="B17" s="8">
        <v>2600</v>
      </c>
      <c r="C17" s="31">
        <f>(2*3.141*$B17*(Reifen!$B$5/(60*Fahrzeugdaten!$B$11)))*3.6</f>
        <v>17.31554380330541</v>
      </c>
      <c r="D17" s="31">
        <f>(2*3.141*$B17*(Reifen!$B$5/(60*Fahrzeugdaten!$C$11)))*3.6</f>
        <v>33.056947260855779</v>
      </c>
      <c r="E17" s="31">
        <f>(2*3.141*$B17*(Reifen!$B$5/(60*Fahrzeugdaten!$D$11)))*3.6</f>
        <v>54.111074385329403</v>
      </c>
      <c r="F17" s="31">
        <f>(2*3.141*$B17*(Reifen!$B$5/(60*Fahrzeugdaten!$E$11)))*3.6</f>
        <v>72.725283973882725</v>
      </c>
      <c r="G17" s="31">
        <f>(2*3.141*$B17*(Reifen!$B$5/(60*Fahrzeugdaten!F$11)))*3.6</f>
        <v>90.906604967353402</v>
      </c>
      <c r="H17" s="32">
        <f>(2*3.141*$B17*(Reifen!$B$5/(60*Fahrzeugdaten!G$11)))*3.6</f>
        <v>19.892036097889147</v>
      </c>
    </row>
    <row r="18" spans="1:8" ht="12.75" customHeight="1" x14ac:dyDescent="0.2">
      <c r="A18" s="11">
        <v>58</v>
      </c>
      <c r="B18" s="8">
        <v>2700</v>
      </c>
      <c r="C18" s="31">
        <f>(2*3.141*$B18*(Reifen!$B$5/(60*Fahrzeugdaten!$B$11)))*3.6</f>
        <v>17.981526257278695</v>
      </c>
      <c r="D18" s="31">
        <f>(2*3.141*$B18*(Reifen!$B$5/(60*Fahrzeugdaten!$C$11)))*3.6</f>
        <v>34.328368309350225</v>
      </c>
      <c r="E18" s="31">
        <f>(2*3.141*$B18*(Reifen!$B$5/(60*Fahrzeugdaten!$D$11)))*3.6</f>
        <v>56.192269553995914</v>
      </c>
      <c r="F18" s="31">
        <f>(2*3.141*$B18*(Reifen!$B$5/(60*Fahrzeugdaten!$E$11)))*3.6</f>
        <v>75.522410280570512</v>
      </c>
      <c r="G18" s="31">
        <f>(2*3.141*$B18*(Reifen!$B$5/(60*Fahrzeugdaten!F$11)))*3.6</f>
        <v>94.403012850713154</v>
      </c>
      <c r="H18" s="32">
        <f>(2*3.141*$B18*(Reifen!$B$5/(60*Fahrzeugdaten!G$11)))*3.6</f>
        <v>20.657114409346423</v>
      </c>
    </row>
    <row r="19" spans="1:8" ht="12.75" customHeight="1" x14ac:dyDescent="0.2">
      <c r="A19" s="11">
        <v>60.1</v>
      </c>
      <c r="B19" s="8">
        <v>2800</v>
      </c>
      <c r="C19" s="31">
        <f>(2*3.141*$B19*(Reifen!$B$5/(60*Fahrzeugdaten!$B$11)))*3.6</f>
        <v>18.647508711251977</v>
      </c>
      <c r="D19" s="31">
        <f>(2*3.141*$B19*(Reifen!$B$5/(60*Fahrzeugdaten!$C$11)))*3.6</f>
        <v>35.599789357844678</v>
      </c>
      <c r="E19" s="31">
        <f>(2*3.141*$B19*(Reifen!$B$5/(60*Fahrzeugdaten!$D$11)))*3.6</f>
        <v>58.273464722662418</v>
      </c>
      <c r="F19" s="31">
        <f>(2*3.141*$B19*(Reifen!$B$5/(60*Fahrzeugdaten!$E$11)))*3.6</f>
        <v>78.319536587258298</v>
      </c>
      <c r="G19" s="31">
        <f>(2*3.141*$B19*(Reifen!$B$5/(60*Fahrzeugdaten!F$11)))*3.6</f>
        <v>97.899420734072876</v>
      </c>
      <c r="H19" s="32">
        <f>(2*3.141*$B19*(Reifen!$B$5/(60*Fahrzeugdaten!G$11)))*3.6</f>
        <v>21.422192720803693</v>
      </c>
    </row>
    <row r="20" spans="1:8" ht="12.75" customHeight="1" x14ac:dyDescent="0.2">
      <c r="A20" s="11">
        <v>62.3</v>
      </c>
      <c r="B20" s="8">
        <v>2900</v>
      </c>
      <c r="C20" s="31">
        <f>(2*3.141*$B20*(Reifen!$B$5/(60*Fahrzeugdaten!$B$11)))*3.6</f>
        <v>19.313491165225265</v>
      </c>
      <c r="D20" s="31">
        <f>(2*3.141*$B20*(Reifen!$B$5/(60*Fahrzeugdaten!$C$11)))*3.6</f>
        <v>36.871210406339131</v>
      </c>
      <c r="E20" s="31">
        <f>(2*3.141*$B20*(Reifen!$B$5/(60*Fahrzeugdaten!$D$11)))*3.6</f>
        <v>60.354659891328936</v>
      </c>
      <c r="F20" s="31">
        <f>(2*3.141*$B20*(Reifen!$B$5/(60*Fahrzeugdaten!$E$11)))*3.6</f>
        <v>81.116662893946099</v>
      </c>
      <c r="G20" s="31">
        <f>(2*3.141*$B20*(Reifen!$B$5/(60*Fahrzeugdaten!F$11)))*3.6</f>
        <v>101.39582861743263</v>
      </c>
      <c r="H20" s="32">
        <f>(2*3.141*$B20*(Reifen!$B$5/(60*Fahrzeugdaten!G$11)))*3.6</f>
        <v>22.18727103226097</v>
      </c>
    </row>
    <row r="21" spans="1:8" ht="12.75" customHeight="1" x14ac:dyDescent="0.2">
      <c r="A21" s="11">
        <v>64.400000000000006</v>
      </c>
      <c r="B21" s="8">
        <v>3000</v>
      </c>
      <c r="C21" s="31">
        <f>(2*3.141*$B21*(Reifen!$B$5/(60*Fahrzeugdaten!$B$11)))*3.6</f>
        <v>19.979473619198547</v>
      </c>
      <c r="D21" s="31">
        <f>(2*3.141*$B21*(Reifen!$B$5/(60*Fahrzeugdaten!$C$11)))*3.6</f>
        <v>38.142631454833584</v>
      </c>
      <c r="E21" s="31">
        <f>(2*3.141*$B21*(Reifen!$B$5/(60*Fahrzeugdaten!$D$11)))*3.6</f>
        <v>62.435855059995454</v>
      </c>
      <c r="F21" s="31">
        <f>(2*3.141*$B21*(Reifen!$B$5/(60*Fahrzeugdaten!$E$11)))*3.6</f>
        <v>83.9137892006339</v>
      </c>
      <c r="G21" s="31">
        <f>(2*3.141*$B21*(Reifen!$B$5/(60*Fahrzeugdaten!F$11)))*3.6</f>
        <v>104.89223650079238</v>
      </c>
      <c r="H21" s="32">
        <f>(2*3.141*$B21*(Reifen!$B$5/(60*Fahrzeugdaten!G$11)))*3.6</f>
        <v>22.952349343718247</v>
      </c>
    </row>
    <row r="22" spans="1:8" ht="12.75" customHeight="1" x14ac:dyDescent="0.2">
      <c r="A22" s="11">
        <v>66.5</v>
      </c>
      <c r="B22" s="8">
        <v>3100</v>
      </c>
      <c r="C22" s="31">
        <f>(2*3.141*$B22*(Reifen!$B$5/(60*Fahrzeugdaten!$B$11)))*3.6</f>
        <v>20.645456073171836</v>
      </c>
      <c r="D22" s="31">
        <f>(2*3.141*$B22*(Reifen!$B$5/(60*Fahrzeugdaten!$C$11)))*3.6</f>
        <v>39.414052503328037</v>
      </c>
      <c r="E22" s="31">
        <f>(2*3.141*$B22*(Reifen!$B$5/(60*Fahrzeugdaten!$D$11)))*3.6</f>
        <v>64.517050228661972</v>
      </c>
      <c r="F22" s="31">
        <f>(2*3.141*$B22*(Reifen!$B$5/(60*Fahrzeugdaten!$E$11)))*3.6</f>
        <v>86.710915507321701</v>
      </c>
      <c r="G22" s="31">
        <f>(2*3.141*$B22*(Reifen!$B$5/(60*Fahrzeugdaten!F$11)))*3.6</f>
        <v>108.38864438415213</v>
      </c>
      <c r="H22" s="32">
        <f>(2*3.141*$B22*(Reifen!$B$5/(60*Fahrzeugdaten!G$11)))*3.6</f>
        <v>23.71742765517552</v>
      </c>
    </row>
    <row r="23" spans="1:8" ht="12.75" customHeight="1" x14ac:dyDescent="0.2">
      <c r="A23" s="11">
        <v>68</v>
      </c>
      <c r="B23" s="8">
        <v>3200</v>
      </c>
      <c r="C23" s="31">
        <f>(2*3.141*$B23*(Reifen!$B$5/(60*Fahrzeugdaten!$B$11)))*3.6</f>
        <v>21.311438527145118</v>
      </c>
      <c r="D23" s="31">
        <f>(2*3.141*$B23*(Reifen!$B$5/(60*Fahrzeugdaten!$C$11)))*3.6</f>
        <v>40.68547355182249</v>
      </c>
      <c r="E23" s="31">
        <f>(2*3.141*$B23*(Reifen!$B$5/(60*Fahrzeugdaten!$D$11)))*3.6</f>
        <v>66.598245397328498</v>
      </c>
      <c r="F23" s="31">
        <f>(2*3.141*$B23*(Reifen!$B$5/(60*Fahrzeugdaten!$E$11)))*3.6</f>
        <v>89.508041814009502</v>
      </c>
      <c r="G23" s="31">
        <f>(2*3.141*$B23*(Reifen!$B$5/(60*Fahrzeugdaten!F$11)))*3.6</f>
        <v>111.88505226751188</v>
      </c>
      <c r="H23" s="32">
        <f>(2*3.141*$B23*(Reifen!$B$5/(60*Fahrzeugdaten!G$11)))*3.6</f>
        <v>24.482505966632797</v>
      </c>
    </row>
    <row r="24" spans="1:8" ht="12.75" customHeight="1" x14ac:dyDescent="0.2">
      <c r="A24" s="11">
        <v>69</v>
      </c>
      <c r="B24" s="8">
        <v>3300</v>
      </c>
      <c r="C24" s="31">
        <f>(2*3.141*$B24*(Reifen!$B$5/(60*Fahrzeugdaten!$B$11)))*3.6</f>
        <v>21.977420981118403</v>
      </c>
      <c r="D24" s="31">
        <f>(2*3.141*$B24*(Reifen!$B$5/(60*Fahrzeugdaten!$C$11)))*3.6</f>
        <v>41.956894600316943</v>
      </c>
      <c r="E24" s="31">
        <f>(2*3.141*$B24*(Reifen!$B$5/(60*Fahrzeugdaten!$D$11)))*3.6</f>
        <v>68.679440565995009</v>
      </c>
      <c r="F24" s="31">
        <f>(2*3.141*$B24*(Reifen!$B$5/(60*Fahrzeugdaten!$E$11)))*3.6</f>
        <v>92.305168120697289</v>
      </c>
      <c r="G24" s="31">
        <f>(2*3.141*$B24*(Reifen!$B$5/(60*Fahrzeugdaten!F$11)))*3.6</f>
        <v>115.3814601508716</v>
      </c>
      <c r="H24" s="32">
        <f>(2*3.141*$B24*(Reifen!$B$5/(60*Fahrzeugdaten!G$11)))*3.6</f>
        <v>25.24758427809007</v>
      </c>
    </row>
    <row r="25" spans="1:8" ht="12.75" customHeight="1" x14ac:dyDescent="0.2">
      <c r="A25" s="11">
        <v>69.5</v>
      </c>
      <c r="B25" s="8">
        <v>3400</v>
      </c>
      <c r="C25" s="31">
        <f>(2*3.141*$B25*(Reifen!$B$5/(60*Fahrzeugdaten!$B$11)))*3.6</f>
        <v>22.643403435091685</v>
      </c>
      <c r="D25" s="31">
        <f>(2*3.141*$B25*(Reifen!$B$5/(60*Fahrzeugdaten!$C$11)))*3.6</f>
        <v>43.228315648811396</v>
      </c>
      <c r="E25" s="31">
        <f>(2*3.141*$B25*(Reifen!$B$5/(60*Fahrzeugdaten!$D$11)))*3.6</f>
        <v>70.76063573466152</v>
      </c>
      <c r="F25" s="31">
        <f>(2*3.141*$B25*(Reifen!$B$5/(60*Fahrzeugdaten!$E$11)))*3.6</f>
        <v>95.10229442738509</v>
      </c>
      <c r="G25" s="31">
        <f>(2*3.141*$B25*(Reifen!$B$5/(60*Fahrzeugdaten!F$11)))*3.6</f>
        <v>118.87786803423137</v>
      </c>
      <c r="H25" s="32">
        <f>(2*3.141*$B25*(Reifen!$B$5/(60*Fahrzeugdaten!G$11)))*3.6</f>
        <v>26.012662589547343</v>
      </c>
    </row>
    <row r="26" spans="1:8" ht="12.75" customHeight="1" x14ac:dyDescent="0.2">
      <c r="A26" s="11">
        <v>70</v>
      </c>
      <c r="B26" s="8">
        <v>3500</v>
      </c>
      <c r="C26" s="31">
        <f>(2*3.141*$B26*(Reifen!$B$5/(60*Fahrzeugdaten!$B$11)))*3.6</f>
        <v>23.309385889064973</v>
      </c>
      <c r="D26" s="31">
        <f>(2*3.141*$B26*(Reifen!$B$5/(60*Fahrzeugdaten!$C$11)))*3.6</f>
        <v>44.499736697305849</v>
      </c>
      <c r="E26" s="31">
        <f>(2*3.141*$B26*(Reifen!$B$5/(60*Fahrzeugdaten!$D$11)))*3.6</f>
        <v>72.841830903328045</v>
      </c>
      <c r="F26" s="31">
        <f>(2*3.141*$B26*(Reifen!$B$5/(60*Fahrzeugdaten!$E$11)))*3.6</f>
        <v>97.899420734072876</v>
      </c>
      <c r="G26" s="31">
        <f>(2*3.141*$B26*(Reifen!$B$5/(60*Fahrzeugdaten!F$11)))*3.6</f>
        <v>122.37427591759111</v>
      </c>
      <c r="H26" s="32">
        <f>(2*3.141*$B26*(Reifen!$B$5/(60*Fahrzeugdaten!G$11)))*3.6</f>
        <v>26.77774090100462</v>
      </c>
    </row>
    <row r="27" spans="1:8" ht="12.75" customHeight="1" x14ac:dyDescent="0.2">
      <c r="A27" s="11">
        <v>70</v>
      </c>
      <c r="B27" s="8">
        <v>3600</v>
      </c>
      <c r="C27" s="31">
        <f>(2*3.141*$B27*(Reifen!$B$5/(60*Fahrzeugdaten!$B$11)))*3.6</f>
        <v>23.975368343038259</v>
      </c>
      <c r="D27" s="31">
        <f>(2*3.141*$B27*(Reifen!$B$5/(60*Fahrzeugdaten!$C$11)))*3.6</f>
        <v>45.771157745800302</v>
      </c>
      <c r="E27" s="31">
        <f>(2*3.141*$B27*(Reifen!$B$5/(60*Fahrzeugdaten!$D$11)))*3.6</f>
        <v>74.923026071994556</v>
      </c>
      <c r="F27" s="31">
        <f>(2*3.141*$B27*(Reifen!$B$5/(60*Fahrzeugdaten!$E$11)))*3.6</f>
        <v>100.69654704076068</v>
      </c>
      <c r="G27" s="31">
        <f>(2*3.141*$B27*(Reifen!$B$5/(60*Fahrzeugdaten!F$11)))*3.6</f>
        <v>125.87068380095087</v>
      </c>
      <c r="H27" s="32">
        <f>(2*3.141*$B27*(Reifen!$B$5/(60*Fahrzeugdaten!G$11)))*3.6</f>
        <v>27.542819212461893</v>
      </c>
    </row>
    <row r="28" spans="1:8" ht="12.75" customHeight="1" x14ac:dyDescent="0.2">
      <c r="A28" s="11">
        <v>70</v>
      </c>
      <c r="B28" s="8">
        <v>3700</v>
      </c>
      <c r="C28" s="31">
        <f>(2*3.141*$B28*(Reifen!$B$5/(60*Fahrzeugdaten!$B$11)))*3.6</f>
        <v>24.641350797011544</v>
      </c>
      <c r="D28" s="31">
        <f>(2*3.141*$B28*(Reifen!$B$5/(60*Fahrzeugdaten!$C$11)))*3.6</f>
        <v>47.042578794294755</v>
      </c>
      <c r="E28" s="31">
        <f>(2*3.141*$B28*(Reifen!$B$5/(60*Fahrzeugdaten!$D$11)))*3.6</f>
        <v>77.004221240661067</v>
      </c>
      <c r="F28" s="31">
        <f>(2*3.141*$B28*(Reifen!$B$5/(60*Fahrzeugdaten!$E$11)))*3.6</f>
        <v>103.49367334744848</v>
      </c>
      <c r="G28" s="31">
        <f>(2*3.141*$B28*(Reifen!$B$5/(60*Fahrzeugdaten!F$11)))*3.6</f>
        <v>129.36709168431059</v>
      </c>
      <c r="H28" s="32">
        <f>(2*3.141*$B28*(Reifen!$B$5/(60*Fahrzeugdaten!G$11)))*3.6</f>
        <v>28.30789752391917</v>
      </c>
    </row>
    <row r="29" spans="1:8" ht="13.5" customHeight="1" x14ac:dyDescent="0.2">
      <c r="A29" s="33">
        <v>70</v>
      </c>
      <c r="B29" s="26">
        <v>3800</v>
      </c>
      <c r="C29" s="34">
        <f>(2*3.141*$B29*(Reifen!$B$5/(60*Fahrzeugdaten!$B$11)))*3.6</f>
        <v>25.307333250984829</v>
      </c>
      <c r="D29" s="34">
        <f>(2*3.141*$B29*(Reifen!$B$5/(60*Fahrzeugdaten!$C$11)))*3.6</f>
        <v>48.313999842789208</v>
      </c>
      <c r="E29" s="34">
        <f>(2*3.141*$B29*(Reifen!$B$5/(60*Fahrzeugdaten!$D$11)))*3.6</f>
        <v>79.085416409327578</v>
      </c>
      <c r="F29" s="34">
        <f>(2*3.141*$B29*(Reifen!$B$5/(60*Fahrzeugdaten!$E$11)))*3.6</f>
        <v>106.29079965413628</v>
      </c>
      <c r="G29" s="34">
        <f>(2*3.141*$B29*(Reifen!$B$5/(60*Fahrzeugdaten!F$11)))*3.6</f>
        <v>132.86349956767035</v>
      </c>
      <c r="H29" s="35">
        <f>(2*3.141*$B29*(Reifen!$B$5/(60*Fahrzeugdaten!G$11)))*3.6</f>
        <v>29.07297583537644</v>
      </c>
    </row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8" zoomScaleNormal="88" workbookViewId="0">
      <selection activeCell="J48" sqref="J48"/>
    </sheetView>
  </sheetViews>
  <sheetFormatPr baseColWidth="10" defaultColWidth="9.140625" defaultRowHeight="12.75" x14ac:dyDescent="0.2"/>
  <cols>
    <col min="1" max="1025" width="11.5703125"/>
  </cols>
  <sheetData/>
  <pageMargins left="0.7" right="0.7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"/>
  <sheetViews>
    <sheetView tabSelected="1" zoomScale="75" zoomScaleNormal="75" workbookViewId="0">
      <selection activeCell="Q30" sqref="Q30"/>
    </sheetView>
  </sheetViews>
  <sheetFormatPr baseColWidth="10" defaultColWidth="9.140625" defaultRowHeight="12.75" x14ac:dyDescent="0.2"/>
  <cols>
    <col min="1" max="1" width="27.140625" customWidth="1"/>
    <col min="2" max="2" width="12.7109375" customWidth="1"/>
    <col min="3" max="3" width="12.42578125" customWidth="1"/>
    <col min="4" max="4" width="12.85546875" customWidth="1"/>
    <col min="5" max="5" width="12.42578125" customWidth="1"/>
    <col min="6" max="8" width="11" customWidth="1"/>
    <col min="9" max="9" width="13.5703125" customWidth="1"/>
    <col min="10" max="16" width="11" customWidth="1"/>
    <col min="17" max="17" width="27.42578125" customWidth="1"/>
    <col min="18" max="1025" width="11" customWidth="1"/>
  </cols>
  <sheetData>
    <row r="1" spans="2:21" ht="13.5" customHeight="1" x14ac:dyDescent="0.2"/>
    <row r="2" spans="2:21" ht="12.75" customHeight="1" x14ac:dyDescent="0.2">
      <c r="Q2" s="36" t="s">
        <v>45</v>
      </c>
    </row>
    <row r="3" spans="2:21" ht="13.5" customHeight="1" x14ac:dyDescent="0.2">
      <c r="Q3" s="37">
        <f>Fahrzeugdaten!$B$21</f>
        <v>3800</v>
      </c>
    </row>
    <row r="4" spans="2:21" ht="12.75" customHeight="1" x14ac:dyDescent="0.2">
      <c r="Q4" s="38"/>
      <c r="R4" s="2" t="s">
        <v>46</v>
      </c>
      <c r="S4" s="2"/>
      <c r="T4" s="2"/>
      <c r="U4" s="3"/>
    </row>
    <row r="5" spans="2:21" ht="12.75" customHeight="1" x14ac:dyDescent="0.2">
      <c r="Q5" s="4"/>
      <c r="R5" s="39" t="s">
        <v>47</v>
      </c>
      <c r="S5" s="5" t="s">
        <v>48</v>
      </c>
      <c r="T5" s="5" t="s">
        <v>49</v>
      </c>
      <c r="U5" s="6" t="s">
        <v>50</v>
      </c>
    </row>
    <row r="6" spans="2:21" ht="12.75" customHeight="1" x14ac:dyDescent="0.2">
      <c r="B6" s="40"/>
      <c r="C6" s="40"/>
      <c r="D6" s="41"/>
      <c r="Q6" s="4" t="s">
        <v>51</v>
      </c>
      <c r="R6" s="30">
        <f>((2*3.141*Fahrzeugdaten!$B$21*(Reifen!$B$5/(60*Fahrzeugdaten!$B$11)))*3.6)/((2*3.141*(Reifen!$B$5/(60*Fahrzeugdaten!$C$11)))*3.6)</f>
        <v>1990.4761904761911</v>
      </c>
      <c r="S6" s="30">
        <f>((2*3.141*Fahrzeugdaten!$B$21*(Reifen!$B$5/(60*Fahrzeugdaten!$C$11)))*3.6)/((2*3.141*(Reifen!$B$5/(60*Fahrzeugdaten!$D$11)))*3.6)</f>
        <v>2321.4545454545455</v>
      </c>
      <c r="T6" s="30">
        <f>((2*3.141*Fahrzeugdaten!$B$21*(Reifen!$B$5/(60*Fahrzeugdaten!$D$11)))*3.6)/((2*3.141*(Reifen!$B$5/(60*Fahrzeugdaten!$E$11)))*3.6)</f>
        <v>2827.3809523809523</v>
      </c>
      <c r="U6" s="42">
        <f>IF(ISERROR(((2*3.141*Fahrzeugdaten!$B$21*(Reifen!$B$5/(60*Fahrzeugdaten!$E$11)))*3.6)/((2*3.141*(Reifen!$B$5/(60*Fahrzeugdaten!$F$11)))*3.6)),0,((2*3.141*Fahrzeugdaten!$B$21*(Reifen!$B$5/(60*Fahrzeugdaten!$E$11)))*3.6)/((2*3.141*(Reifen!$B$5/(60*Fahrzeugdaten!$F$11)))*3.6))</f>
        <v>3040.0000000000005</v>
      </c>
    </row>
    <row r="7" spans="2:21" ht="13.5" customHeight="1" x14ac:dyDescent="0.2">
      <c r="B7" s="40"/>
      <c r="C7" s="40"/>
      <c r="D7" s="41"/>
      <c r="Q7" s="43" t="s">
        <v>52</v>
      </c>
      <c r="R7" s="44">
        <f>((2*3.141*Fahrzeugdaten!$B$21*(Reifen!$B$5/(60*Fahrzeugdaten!$B$11)))*3.6)</f>
        <v>25.307333250984829</v>
      </c>
      <c r="S7" s="44">
        <f>((2*3.141*Fahrzeugdaten!$B$21*(Reifen!$B$5/(60*Fahrzeugdaten!$C$11)))*3.6)</f>
        <v>48.313999842789208</v>
      </c>
      <c r="T7" s="44">
        <f>((2*3.141*Fahrzeugdaten!$B$21*(Reifen!$B$5/(60*Fahrzeugdaten!$D$11)))*3.6)</f>
        <v>79.085416409327578</v>
      </c>
      <c r="U7" s="45">
        <f>((2*3.141*Fahrzeugdaten!$B$21*(Reifen!$B$5/(60*Fahrzeugdaten!$E$11)))*3.6)</f>
        <v>106.29079965413628</v>
      </c>
    </row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Fahrzeugdaten</vt:lpstr>
      <vt:lpstr>Reifen</vt:lpstr>
      <vt:lpstr>Fahrwiderstand</vt:lpstr>
      <vt:lpstr>Leistung</vt:lpstr>
      <vt:lpstr>Leistungsdiagramm</vt:lpstr>
      <vt:lpstr>Getriebe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</dc:creator>
  <dc:description/>
  <cp:lastModifiedBy>User</cp:lastModifiedBy>
  <cp:revision>3</cp:revision>
  <cp:lastPrinted>2003-11-10T16:05:40Z</cp:lastPrinted>
  <dcterms:created xsi:type="dcterms:W3CDTF">2003-11-04T13:44:50Z</dcterms:created>
  <dcterms:modified xsi:type="dcterms:W3CDTF">2018-04-07T11:26:57Z</dcterms:modified>
  <dc:language>de-DE</dc:language>
</cp:coreProperties>
</file>