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e und Einstellungen\Manfred\Eigene Dateien\Wohnmobil\"/>
    </mc:Choice>
  </mc:AlternateContent>
  <bookViews>
    <workbookView xWindow="0" yWindow="2100" windowWidth="24000" windowHeight="15600" tabRatio="500" activeTab="4"/>
  </bookViews>
  <sheets>
    <sheet name="Fahrzeugdaten" sheetId="1" r:id="rId1"/>
    <sheet name="Reifen" sheetId="2" r:id="rId2"/>
    <sheet name="Fahrwiderstand" sheetId="3" r:id="rId3"/>
    <sheet name="Leistung" sheetId="4" r:id="rId4"/>
    <sheet name="Leistungsdiagramm" sheetId="5" r:id="rId5"/>
    <sheet name="Getriebe" sheetId="6" r:id="rId6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Q3" i="6" l="1"/>
  <c r="B22" i="3"/>
  <c r="C22" i="3" s="1"/>
  <c r="D22" i="3" s="1"/>
  <c r="B21" i="3"/>
  <c r="C21" i="3" s="1"/>
  <c r="D21" i="3" s="1"/>
  <c r="B20" i="3"/>
  <c r="C20" i="3" s="1"/>
  <c r="D20" i="3" s="1"/>
  <c r="B19" i="3"/>
  <c r="C19" i="3" s="1"/>
  <c r="D19" i="3" s="1"/>
  <c r="B18" i="3"/>
  <c r="C18" i="3" s="1"/>
  <c r="D18" i="3" s="1"/>
  <c r="B17" i="3"/>
  <c r="C17" i="3" s="1"/>
  <c r="D17" i="3" s="1"/>
  <c r="B16" i="3"/>
  <c r="C16" i="3" s="1"/>
  <c r="D16" i="3" s="1"/>
  <c r="C15" i="3"/>
  <c r="D15" i="3" s="1"/>
  <c r="B15" i="3"/>
  <c r="B14" i="3"/>
  <c r="C14" i="3" s="1"/>
  <c r="D14" i="3" s="1"/>
  <c r="B13" i="3"/>
  <c r="C13" i="3" s="1"/>
  <c r="D13" i="3" s="1"/>
  <c r="B12" i="3"/>
  <c r="C12" i="3" s="1"/>
  <c r="D12" i="3" s="1"/>
  <c r="B11" i="3"/>
  <c r="C11" i="3" s="1"/>
  <c r="D11" i="3" s="1"/>
  <c r="B10" i="3"/>
  <c r="C10" i="3" s="1"/>
  <c r="D10" i="3" s="1"/>
  <c r="B9" i="3"/>
  <c r="C9" i="3" s="1"/>
  <c r="D9" i="3" s="1"/>
  <c r="B8" i="3"/>
  <c r="C8" i="3" s="1"/>
  <c r="D8" i="3" s="1"/>
  <c r="C7" i="3"/>
  <c r="D7" i="3" s="1"/>
  <c r="B7" i="3"/>
  <c r="B6" i="3"/>
  <c r="C6" i="3" s="1"/>
  <c r="D6" i="3" s="1"/>
  <c r="B5" i="3"/>
  <c r="C5" i="3" s="1"/>
  <c r="D5" i="3" s="1"/>
  <c r="B4" i="3"/>
  <c r="C4" i="3" s="1"/>
  <c r="D4" i="3" s="1"/>
  <c r="B3" i="3"/>
  <c r="C3" i="3" s="1"/>
  <c r="D3" i="3" s="1"/>
  <c r="B6" i="2"/>
  <c r="B5" i="2" s="1"/>
  <c r="D16" i="1"/>
  <c r="G11" i="1"/>
  <c r="F11" i="1"/>
  <c r="E11" i="1"/>
  <c r="D11" i="1"/>
  <c r="C11" i="1"/>
  <c r="B11" i="1"/>
  <c r="U7" i="6" l="1"/>
  <c r="S7" i="6"/>
  <c r="U6" i="6"/>
  <c r="S6" i="6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G15" i="4"/>
  <c r="E15" i="4"/>
  <c r="C15" i="4"/>
  <c r="G14" i="4"/>
  <c r="E14" i="4"/>
  <c r="C14" i="4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  <c r="E6" i="4"/>
  <c r="C6" i="4"/>
  <c r="G5" i="4"/>
  <c r="E5" i="4"/>
  <c r="C5" i="4"/>
  <c r="G4" i="4"/>
  <c r="E4" i="4"/>
  <c r="C4" i="4"/>
  <c r="G3" i="4"/>
  <c r="E3" i="4"/>
  <c r="C3" i="4"/>
  <c r="T7" i="6"/>
  <c r="T6" i="6"/>
  <c r="F29" i="4"/>
  <c r="H28" i="4"/>
  <c r="D28" i="4"/>
  <c r="F27" i="4"/>
  <c r="H26" i="4"/>
  <c r="D26" i="4"/>
  <c r="F25" i="4"/>
  <c r="H24" i="4"/>
  <c r="D24" i="4"/>
  <c r="F23" i="4"/>
  <c r="H22" i="4"/>
  <c r="D22" i="4"/>
  <c r="F21" i="4"/>
  <c r="H20" i="4"/>
  <c r="D20" i="4"/>
  <c r="F19" i="4"/>
  <c r="H18" i="4"/>
  <c r="D18" i="4"/>
  <c r="F17" i="4"/>
  <c r="H16" i="4"/>
  <c r="D16" i="4"/>
  <c r="F15" i="4"/>
  <c r="H14" i="4"/>
  <c r="D14" i="4"/>
  <c r="F13" i="4"/>
  <c r="H12" i="4"/>
  <c r="D12" i="4"/>
  <c r="F11" i="4"/>
  <c r="H10" i="4"/>
  <c r="D10" i="4"/>
  <c r="F9" i="4"/>
  <c r="H8" i="4"/>
  <c r="D8" i="4"/>
  <c r="F7" i="4"/>
  <c r="H6" i="4"/>
  <c r="D6" i="4"/>
  <c r="F5" i="4"/>
  <c r="H4" i="4"/>
  <c r="D4" i="4"/>
  <c r="F3" i="4"/>
  <c r="R7" i="6"/>
  <c r="R6" i="6"/>
  <c r="H29" i="4"/>
  <c r="D29" i="4"/>
  <c r="F28" i="4"/>
  <c r="H27" i="4"/>
  <c r="D27" i="4"/>
  <c r="F26" i="4"/>
  <c r="H25" i="4"/>
  <c r="D25" i="4"/>
  <c r="F24" i="4"/>
  <c r="H23" i="4"/>
  <c r="D23" i="4"/>
  <c r="F22" i="4"/>
  <c r="H21" i="4"/>
  <c r="D21" i="4"/>
  <c r="F20" i="4"/>
  <c r="H19" i="4"/>
  <c r="D19" i="4"/>
  <c r="F18" i="4"/>
  <c r="H17" i="4"/>
  <c r="D17" i="4"/>
  <c r="F16" i="4"/>
  <c r="H15" i="4"/>
  <c r="D15" i="4"/>
  <c r="F14" i="4"/>
  <c r="H13" i="4"/>
  <c r="D13" i="4"/>
  <c r="F12" i="4"/>
  <c r="H11" i="4"/>
  <c r="D11" i="4"/>
  <c r="F10" i="4"/>
  <c r="H9" i="4"/>
  <c r="D9" i="4"/>
  <c r="F8" i="4"/>
  <c r="H7" i="4"/>
  <c r="D7" i="4"/>
  <c r="F6" i="4"/>
  <c r="H5" i="4"/>
  <c r="D5" i="4"/>
  <c r="F4" i="4"/>
  <c r="H3" i="4"/>
  <c r="D3" i="4"/>
</calcChain>
</file>

<file path=xl/sharedStrings.xml><?xml version="1.0" encoding="utf-8"?>
<sst xmlns="http://schemas.openxmlformats.org/spreadsheetml/2006/main" count="68" uniqueCount="56">
  <si>
    <t>Übersetzungen:</t>
  </si>
  <si>
    <t>1. Gang</t>
  </si>
  <si>
    <t>2. Gang</t>
  </si>
  <si>
    <t>3. Gang</t>
  </si>
  <si>
    <t>4. Gang</t>
  </si>
  <si>
    <t>5. Gang</t>
  </si>
  <si>
    <t>R. Gang</t>
  </si>
  <si>
    <t>Achsübersetzung</t>
  </si>
  <si>
    <t>Gewählt</t>
  </si>
  <si>
    <t>Gesamtübersetzung</t>
  </si>
  <si>
    <t>Model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</si>
  <si>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w </t>
    </r>
    <r>
      <rPr>
        <sz val="10"/>
        <rFont val="Arial"/>
        <charset val="1"/>
      </rPr>
      <t>Wert</t>
    </r>
  </si>
  <si>
    <t>Stirnfläche A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</si>
  <si>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w * </t>
    </r>
    <r>
      <rPr>
        <sz val="10"/>
        <rFont val="Arial"/>
        <charset val="1"/>
      </rPr>
      <t>A</t>
    </r>
  </si>
  <si>
    <t>Gewicht des Fahrzeuges im Betrieb</t>
  </si>
  <si>
    <t>Einheit</t>
  </si>
  <si>
    <t>m²</t>
  </si>
  <si>
    <t>Kg</t>
  </si>
  <si>
    <t>Model Gewählt</t>
  </si>
  <si>
    <t>Schaltdrehzahl</t>
  </si>
  <si>
    <t>Wirkungsgrad Antriebstrang</t>
  </si>
  <si>
    <t>p Luft</t>
  </si>
  <si>
    <t>kg/m³</t>
  </si>
  <si>
    <t xml:space="preserve">Breite </t>
  </si>
  <si>
    <t>mm</t>
  </si>
  <si>
    <t>Höhe/Breite</t>
  </si>
  <si>
    <t>%</t>
  </si>
  <si>
    <t>Felgendurchmesser</t>
  </si>
  <si>
    <t>Zoll</t>
  </si>
  <si>
    <r>
      <rPr>
        <sz val="10"/>
        <rFont val="Arial"/>
        <charset val="1"/>
      </rPr>
      <t>r</t>
    </r>
    <r>
      <rPr>
        <vertAlign val="subscript"/>
        <sz val="10"/>
        <rFont val="Arial"/>
        <charset val="1"/>
      </rPr>
      <t>dyn @60km/h</t>
    </r>
  </si>
  <si>
    <t>m</t>
  </si>
  <si>
    <r>
      <rPr>
        <sz val="10"/>
        <rFont val="Arial"/>
        <charset val="1"/>
      </rPr>
      <t>r</t>
    </r>
    <r>
      <rPr>
        <vertAlign val="subscript"/>
        <sz val="10"/>
        <rFont val="Arial"/>
        <charset val="1"/>
      </rPr>
      <t>stat</t>
    </r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</si>
  <si>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r0</t>
    </r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</si>
  <si>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r1</t>
    </r>
  </si>
  <si>
    <t>v</t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</si>
  <si>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r</t>
    </r>
  </si>
  <si>
    <r>
      <rPr>
        <sz val="10"/>
        <rFont val="Arial"/>
        <charset val="1"/>
      </rPr>
      <t>F</t>
    </r>
    <r>
      <rPr>
        <vertAlign val="subscript"/>
        <sz val="10"/>
        <rFont val="Arial"/>
        <charset val="1"/>
      </rPr>
      <t>a</t>
    </r>
  </si>
  <si>
    <t>P</t>
  </si>
  <si>
    <t>km/h</t>
  </si>
  <si>
    <t>kw</t>
  </si>
  <si>
    <t>Drehzahl</t>
  </si>
  <si>
    <t>Nm</t>
  </si>
  <si>
    <t>1/min</t>
  </si>
  <si>
    <r>
      <rPr>
        <sz val="10"/>
        <rFont val="Arial"/>
        <charset val="1"/>
      </rPr>
      <t>v</t>
    </r>
    <r>
      <rPr>
        <vertAlign val="subscript"/>
        <sz val="10"/>
        <rFont val="Arial"/>
        <charset val="1"/>
      </rPr>
      <t xml:space="preserve">rad </t>
    </r>
    <r>
      <rPr>
        <sz val="10"/>
        <rFont val="Arial"/>
        <charset val="1"/>
      </rPr>
      <t>in km/h</t>
    </r>
  </si>
  <si>
    <t>Schaltdrehzahl:</t>
  </si>
  <si>
    <t>Schaltvorgang:</t>
  </si>
  <si>
    <t>1. - 2. Gang</t>
  </si>
  <si>
    <t>2. - 3.Gang</t>
  </si>
  <si>
    <t>3. - 4. Gang</t>
  </si>
  <si>
    <t>4. - 5. Gang</t>
  </si>
  <si>
    <t>n nach Schalten [1/min]</t>
  </si>
  <si>
    <t>V in [km/h]</t>
  </si>
  <si>
    <t>VW 4-Gang-Getriebe CR</t>
  </si>
  <si>
    <t>VW LT28 Sven Hedin</t>
  </si>
  <si>
    <t>Reifen 195R14</t>
  </si>
  <si>
    <t>Leistung P für MKB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</si>
</sst>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0.0"/>
  </numFmts>
  <fonts count="4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vertAlign val="subscript"/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13">
    <border>
      <left/>
      <right/>
      <top/>
      <bottom/>
      <diagonal/>
    </border>
    <border>
      <left style="medium">
        <color rgb="FF31363B"/>
      </left>
      <right style="thin">
        <color rgb="FF31363B"/>
      </right>
      <top style="medium">
        <color rgb="FF31363B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medium">
        <color rgb="FF31363B"/>
      </top>
      <bottom style="thin">
        <color rgb="FF31363B"/>
      </bottom>
      <diagonal/>
    </border>
    <border>
      <left style="thin">
        <color rgb="FF31363B"/>
      </left>
      <right style="medium">
        <color rgb="FF31363B"/>
      </right>
      <top style="medium">
        <color rgb="FF31363B"/>
      </top>
      <bottom style="thin">
        <color rgb="FF31363B"/>
      </bottom>
      <diagonal/>
    </border>
    <border>
      <left style="medium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1363B"/>
      </left>
      <right style="medium">
        <color rgb="FF31363B"/>
      </right>
      <top style="thin">
        <color rgb="FF31363B"/>
      </top>
      <bottom style="thin">
        <color rgb="FF31363B"/>
      </bottom>
      <diagonal/>
    </border>
    <border>
      <left style="medium">
        <color rgb="FF31363B"/>
      </left>
      <right style="thin">
        <color rgb="FF31363B"/>
      </right>
      <top style="thin">
        <color rgb="FF31363B"/>
      </top>
      <bottom style="medium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medium">
        <color rgb="FF31363B"/>
      </bottom>
      <diagonal/>
    </border>
    <border>
      <left style="thin">
        <color rgb="FF31363B"/>
      </left>
      <right style="medium">
        <color rgb="FF31363B"/>
      </right>
      <top style="thin">
        <color rgb="FF31363B"/>
      </top>
      <bottom style="medium">
        <color rgb="FF31363B"/>
      </bottom>
      <diagonal/>
    </border>
    <border>
      <left style="medium">
        <color rgb="FF31363B"/>
      </left>
      <right style="medium">
        <color rgb="FF31363B"/>
      </right>
      <top style="medium">
        <color rgb="FF31363B"/>
      </top>
      <bottom style="thin">
        <color rgb="FF31363B"/>
      </bottom>
      <diagonal/>
    </border>
    <border>
      <left style="medium">
        <color rgb="FF31363B"/>
      </left>
      <right style="medium">
        <color rgb="FF31363B"/>
      </right>
      <top style="thin">
        <color rgb="FF31363B"/>
      </top>
      <bottom style="medium">
        <color rgb="FF31363B"/>
      </bottom>
      <diagonal/>
    </border>
    <border>
      <left style="medium">
        <color rgb="FF31363B"/>
      </left>
      <right style="thin">
        <color rgb="FF31363B"/>
      </right>
      <top/>
      <bottom style="thin">
        <color rgb="FF31363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ont="1" applyFill="1" applyBorder="1"/>
    <xf numFmtId="0" fontId="0" fillId="2" borderId="6" xfId="0" applyFill="1" applyBorder="1"/>
    <xf numFmtId="0" fontId="1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/>
    <xf numFmtId="0" fontId="0" fillId="0" borderId="4" xfId="0" applyBorder="1" applyProtection="1">
      <protection locked="0"/>
    </xf>
    <xf numFmtId="0" fontId="2" fillId="0" borderId="5" xfId="0" applyFont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Border="1"/>
    <xf numFmtId="2" fontId="0" fillId="0" borderId="5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3" borderId="5" xfId="0" applyFon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7" xfId="0" applyFont="1" applyBorder="1"/>
    <xf numFmtId="0" fontId="0" fillId="0" borderId="8" xfId="0" applyBorder="1" applyProtection="1">
      <protection locked="0"/>
    </xf>
    <xf numFmtId="0" fontId="0" fillId="0" borderId="9" xfId="0" applyBorder="1"/>
    <xf numFmtId="165" fontId="0" fillId="0" borderId="5" xfId="0" applyNumberFormat="1" applyBorder="1"/>
    <xf numFmtId="164" fontId="0" fillId="0" borderId="5" xfId="0" applyNumberFormat="1" applyBorder="1"/>
    <xf numFmtId="1" fontId="0" fillId="0" borderId="5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0" fontId="0" fillId="0" borderId="7" xfId="0" applyBorder="1" applyProtection="1">
      <protection locked="0"/>
    </xf>
    <xf numFmtId="166" fontId="0" fillId="0" borderId="8" xfId="0" applyNumberFormat="1" applyBorder="1"/>
    <xf numFmtId="166" fontId="0" fillId="0" borderId="9" xfId="0" applyNumberFormat="1" applyBorder="1"/>
    <xf numFmtId="0" fontId="0" fillId="2" borderId="10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16" fontId="0" fillId="2" borderId="5" xfId="0" applyNumberFormat="1" applyFont="1" applyFill="1" applyBorder="1"/>
    <xf numFmtId="2" fontId="0" fillId="0" borderId="0" xfId="0" applyNumberFormat="1"/>
    <xf numFmtId="164" fontId="0" fillId="0" borderId="0" xfId="0" applyNumberFormat="1"/>
    <xf numFmtId="1" fontId="0" fillId="0" borderId="6" xfId="0" applyNumberFormat="1" applyBorder="1"/>
    <xf numFmtId="0" fontId="0" fillId="2" borderId="7" xfId="0" applyFont="1" applyFill="1" applyBorder="1"/>
    <xf numFmtId="1" fontId="0" fillId="0" borderId="8" xfId="0" applyNumberFormat="1" applyBorder="1"/>
    <xf numFmtId="1" fontId="0" fillId="0" borderId="9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6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Leistung für 4-Zyl.-Benzin-Motor mit MKB CH</a:t>
            </a:r>
          </a:p>
        </c:rich>
      </c:tx>
      <c:layout>
        <c:manualLayout>
          <c:xMode val="edge"/>
          <c:yMode val="edge"/>
          <c:x val="0.17037845020579145"/>
          <c:y val="2.3892131654073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092927809219299E-2"/>
          <c:y val="9.6509902586929902E-2"/>
          <c:w val="0.73849742947250197"/>
          <c:h val="0.82833365589316799"/>
        </c:manualLayout>
      </c:layout>
      <c:scatterChart>
        <c:scatterStyle val="lineMarker"/>
        <c:varyColors val="0"/>
        <c:ser>
          <c:idx val="0"/>
          <c:order val="0"/>
          <c:tx>
            <c:strRef>
              <c:f>Leistung!$A$1</c:f>
              <c:strCache>
                <c:ptCount val="1"/>
                <c:pt idx="0">
                  <c:v>Leistung P für MKB CH</c:v>
                </c:pt>
              </c:strCache>
            </c:strRef>
          </c:tx>
          <c:spPr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xVal>
          <c:yVal>
            <c:numRef>
              <c:f>Leistung!$A$3:$A$29</c:f>
              <c:numCache>
                <c:formatCode>General</c:formatCode>
                <c:ptCount val="27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  <c:pt idx="22">
                  <c:v>54.6</c:v>
                </c:pt>
                <c:pt idx="23">
                  <c:v>55</c:v>
                </c:pt>
                <c:pt idx="24">
                  <c:v>54.3</c:v>
                </c:pt>
                <c:pt idx="25">
                  <c:v>53</c:v>
                </c:pt>
                <c:pt idx="26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6D-4377-8FCE-19034121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21593"/>
        <c:axId val="82670948"/>
      </c:scatterChart>
      <c:valAx>
        <c:axId val="824215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Drehzahl [1/min]l</a:t>
                </a:r>
              </a:p>
            </c:rich>
          </c:tx>
          <c:layout>
            <c:manualLayout>
              <c:xMode val="edge"/>
              <c:yMode val="edge"/>
              <c:x val="0.38367823044022997"/>
              <c:y val="0.9455518998774270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670948"/>
        <c:crosses val="autoZero"/>
        <c:crossBetween val="midCat"/>
      </c:valAx>
      <c:valAx>
        <c:axId val="82670948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Leistung [kw]</a:t>
                </a:r>
              </a:p>
            </c:rich>
          </c:tx>
          <c:layout>
            <c:manualLayout>
              <c:xMode val="edge"/>
              <c:yMode val="edge"/>
              <c:x val="1.54663671318097E-2"/>
              <c:y val="0.4339074898393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42159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975" b="1" strike="noStrike" spc="-1">
                <a:solidFill>
                  <a:srgbClr val="000000"/>
                </a:solidFill>
                <a:latin typeface="Arial"/>
              </a:defRPr>
            </a:pPr>
            <a:r>
              <a:rPr lang="de-DE" sz="1975" b="1" strike="noStrike" spc="-1">
                <a:solidFill>
                  <a:srgbClr val="000000"/>
                </a:solidFill>
                <a:latin typeface="Arial"/>
              </a:rPr>
              <a:t>Fahrleistungsdiagramm</a:t>
            </a:r>
          </a:p>
        </c:rich>
      </c:tx>
      <c:layout>
        <c:manualLayout>
          <c:xMode val="edge"/>
          <c:yMode val="edge"/>
          <c:x val="0.33988850245499203"/>
          <c:y val="1.6893766570072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92184942716895E-2"/>
          <c:y val="9.2360811394044007E-2"/>
          <c:w val="0.84316182487725"/>
          <c:h val="0.77834638387076904"/>
        </c:manualLayout>
      </c:layout>
      <c:scatterChart>
        <c:scatterStyle val="lineMarker"/>
        <c:varyColors val="0"/>
        <c:ser>
          <c:idx val="0"/>
          <c:order val="0"/>
          <c:tx>
            <c:v>Fahrwiderstand</c:v>
          </c:tx>
          <c:spPr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Fahrwiderstand!$A$3:$A$22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xVal>
          <c:yVal>
            <c:numRef>
              <c:f>Fahrwiderstand!$D$3:$D$22</c:f>
              <c:numCache>
                <c:formatCode>0</c:formatCode>
                <c:ptCount val="20"/>
                <c:pt idx="0">
                  <c:v>1.2149101080246913</c:v>
                </c:pt>
                <c:pt idx="1">
                  <c:v>2.6070308641975308</c:v>
                </c:pt>
                <c:pt idx="2">
                  <c:v>4.3535729166666668</c:v>
                </c:pt>
                <c:pt idx="3">
                  <c:v>6.6317469135802458</c:v>
                </c:pt>
                <c:pt idx="4">
                  <c:v>9.61876350308642</c:v>
                </c:pt>
                <c:pt idx="5">
                  <c:v>13.491833333333334</c:v>
                </c:pt>
                <c:pt idx="6">
                  <c:v>18.428167052469131</c:v>
                </c:pt>
                <c:pt idx="7">
                  <c:v>24.604975308641968</c:v>
                </c:pt>
                <c:pt idx="8">
                  <c:v>32.199468749999994</c:v>
                </c:pt>
                <c:pt idx="9">
                  <c:v>41.388858024691352</c:v>
                </c:pt>
                <c:pt idx="10">
                  <c:v>52.350353780864189</c:v>
                </c:pt>
                <c:pt idx="11">
                  <c:v>65.261166666666668</c:v>
                </c:pt>
                <c:pt idx="12">
                  <c:v>80.298507330246878</c:v>
                </c:pt>
                <c:pt idx="13">
                  <c:v>97.639586419753059</c:v>
                </c:pt>
                <c:pt idx="14">
                  <c:v>117.46161458333331</c:v>
                </c:pt>
                <c:pt idx="15">
                  <c:v>139.94180246913578</c:v>
                </c:pt>
                <c:pt idx="16">
                  <c:v>165.25736072530862</c:v>
                </c:pt>
                <c:pt idx="17">
                  <c:v>193.58549999999997</c:v>
                </c:pt>
                <c:pt idx="18">
                  <c:v>225.10343094135803</c:v>
                </c:pt>
                <c:pt idx="19">
                  <c:v>259.98836419753087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8-4796-97A0-AB74DB618A9B}"/>
            </c:ext>
          </c:extLst>
        </c:ser>
        <c:ser>
          <c:idx val="1"/>
          <c:order val="1"/>
          <c:tx>
            <c:v>5. Gang</c:v>
          </c:tx>
          <c:spPr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Leistung!$G$3:$G$24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8-4796-97A0-AB74DB618A9B}"/>
            </c:ext>
          </c:extLst>
        </c:ser>
        <c:ser>
          <c:idx val="2"/>
          <c:order val="2"/>
          <c:tx>
            <c:v>4. Gang</c:v>
          </c:tx>
          <c:spPr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Leistung!$F$3:$F$24</c:f>
              <c:numCache>
                <c:formatCode>0.0</c:formatCode>
                <c:ptCount val="22"/>
                <c:pt idx="0">
                  <c:v>47.002477984744175</c:v>
                </c:pt>
                <c:pt idx="1">
                  <c:v>49.352601883981386</c:v>
                </c:pt>
                <c:pt idx="2">
                  <c:v>51.70272578321859</c:v>
                </c:pt>
                <c:pt idx="3">
                  <c:v>54.0528496824558</c:v>
                </c:pt>
                <c:pt idx="4">
                  <c:v>56.402973581693004</c:v>
                </c:pt>
                <c:pt idx="5">
                  <c:v>58.753097480930215</c:v>
                </c:pt>
                <c:pt idx="6">
                  <c:v>61.103221380167426</c:v>
                </c:pt>
                <c:pt idx="7">
                  <c:v>63.453345279404644</c:v>
                </c:pt>
                <c:pt idx="8">
                  <c:v>65.803469178641834</c:v>
                </c:pt>
                <c:pt idx="9">
                  <c:v>68.153593077879052</c:v>
                </c:pt>
                <c:pt idx="10">
                  <c:v>70.50371697711627</c:v>
                </c:pt>
                <c:pt idx="11">
                  <c:v>72.853840876353473</c:v>
                </c:pt>
                <c:pt idx="12">
                  <c:v>75.203964775590677</c:v>
                </c:pt>
                <c:pt idx="13">
                  <c:v>77.554088674827881</c:v>
                </c:pt>
                <c:pt idx="14">
                  <c:v>79.904212574065099</c:v>
                </c:pt>
                <c:pt idx="15">
                  <c:v>82.254336473302303</c:v>
                </c:pt>
                <c:pt idx="16">
                  <c:v>84.604460372539521</c:v>
                </c:pt>
                <c:pt idx="17">
                  <c:v>86.954584271776739</c:v>
                </c:pt>
                <c:pt idx="18">
                  <c:v>89.304708171013928</c:v>
                </c:pt>
                <c:pt idx="19">
                  <c:v>91.654832070251132</c:v>
                </c:pt>
                <c:pt idx="20">
                  <c:v>94.00495596948835</c:v>
                </c:pt>
                <c:pt idx="21">
                  <c:v>96.355079868725554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88-4796-97A0-AB74DB618A9B}"/>
            </c:ext>
          </c:extLst>
        </c:ser>
        <c:ser>
          <c:idx val="3"/>
          <c:order val="3"/>
          <c:tx>
            <c:v>3. Gang</c:v>
          </c:tx>
          <c:spPr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Leistung!$E$3:$E$24</c:f>
              <c:numCache>
                <c:formatCode>0.0</c:formatCode>
                <c:ptCount val="22"/>
                <c:pt idx="0">
                  <c:v>29.748403787812776</c:v>
                </c:pt>
                <c:pt idx="1">
                  <c:v>31.235823977203417</c:v>
                </c:pt>
                <c:pt idx="2">
                  <c:v>32.72324416659405</c:v>
                </c:pt>
                <c:pt idx="3">
                  <c:v>34.21066435598469</c:v>
                </c:pt>
                <c:pt idx="4">
                  <c:v>35.698084545375323</c:v>
                </c:pt>
                <c:pt idx="5">
                  <c:v>37.185504734765971</c:v>
                </c:pt>
                <c:pt idx="6">
                  <c:v>38.672924924156611</c:v>
                </c:pt>
                <c:pt idx="7">
                  <c:v>40.160345113547251</c:v>
                </c:pt>
                <c:pt idx="8">
                  <c:v>41.647765302937877</c:v>
                </c:pt>
                <c:pt idx="9">
                  <c:v>43.135185492328517</c:v>
                </c:pt>
                <c:pt idx="10">
                  <c:v>44.622605681719158</c:v>
                </c:pt>
                <c:pt idx="11">
                  <c:v>46.110025871109798</c:v>
                </c:pt>
                <c:pt idx="12">
                  <c:v>47.597446060500438</c:v>
                </c:pt>
                <c:pt idx="13">
                  <c:v>49.084866249891071</c:v>
                </c:pt>
                <c:pt idx="14">
                  <c:v>50.572286439281712</c:v>
                </c:pt>
                <c:pt idx="15">
                  <c:v>52.059706628672352</c:v>
                </c:pt>
                <c:pt idx="16">
                  <c:v>53.547126818062992</c:v>
                </c:pt>
                <c:pt idx="17">
                  <c:v>55.034547007453632</c:v>
                </c:pt>
                <c:pt idx="18">
                  <c:v>56.521967196844265</c:v>
                </c:pt>
                <c:pt idx="19">
                  <c:v>58.009387386234906</c:v>
                </c:pt>
                <c:pt idx="20">
                  <c:v>59.496807575625553</c:v>
                </c:pt>
                <c:pt idx="21">
                  <c:v>60.984227765016186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88-4796-97A0-AB74DB618A9B}"/>
            </c:ext>
          </c:extLst>
        </c:ser>
        <c:ser>
          <c:idx val="4"/>
          <c:order val="4"/>
          <c:tx>
            <c:v>2. Gang</c:v>
          </c:tx>
          <c:spPr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Leistung!$D$3:$D$24</c:f>
              <c:numCache>
                <c:formatCode>0.0</c:formatCode>
                <c:ptCount val="22"/>
                <c:pt idx="0">
                  <c:v>17.803968933615216</c:v>
                </c:pt>
                <c:pt idx="1">
                  <c:v>18.69416738029598</c:v>
                </c:pt>
                <c:pt idx="2">
                  <c:v>19.58436582697674</c:v>
                </c:pt>
                <c:pt idx="3">
                  <c:v>20.474564273657499</c:v>
                </c:pt>
                <c:pt idx="4">
                  <c:v>21.364762720338259</c:v>
                </c:pt>
                <c:pt idx="5">
                  <c:v>22.254961167019022</c:v>
                </c:pt>
                <c:pt idx="6">
                  <c:v>23.145159613699782</c:v>
                </c:pt>
                <c:pt idx="7">
                  <c:v>24.035358060380545</c:v>
                </c:pt>
                <c:pt idx="8">
                  <c:v>24.925556507061302</c:v>
                </c:pt>
                <c:pt idx="9">
                  <c:v>25.815754953742061</c:v>
                </c:pt>
                <c:pt idx="10">
                  <c:v>26.705953400422825</c:v>
                </c:pt>
                <c:pt idx="11">
                  <c:v>27.596151847103588</c:v>
                </c:pt>
                <c:pt idx="12">
                  <c:v>28.486350293784351</c:v>
                </c:pt>
                <c:pt idx="13">
                  <c:v>29.376548740465108</c:v>
                </c:pt>
                <c:pt idx="14">
                  <c:v>30.266747187145871</c:v>
                </c:pt>
                <c:pt idx="15">
                  <c:v>31.156945633826627</c:v>
                </c:pt>
                <c:pt idx="16">
                  <c:v>32.047144080507394</c:v>
                </c:pt>
                <c:pt idx="17">
                  <c:v>32.937342527188157</c:v>
                </c:pt>
                <c:pt idx="18">
                  <c:v>33.827540973868913</c:v>
                </c:pt>
                <c:pt idx="19">
                  <c:v>34.717739420549677</c:v>
                </c:pt>
                <c:pt idx="20">
                  <c:v>35.607937867230433</c:v>
                </c:pt>
                <c:pt idx="21">
                  <c:v>36.498136313911196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88-4796-97A0-AB74DB618A9B}"/>
            </c:ext>
          </c:extLst>
        </c:ser>
        <c:ser>
          <c:idx val="5"/>
          <c:order val="5"/>
          <c:tx>
            <c:v>1. Gang</c:v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Leistung!$C$3:$C$24</c:f>
              <c:numCache>
                <c:formatCode>0.0</c:formatCode>
                <c:ptCount val="22"/>
                <c:pt idx="0">
                  <c:v>9.3817321326834673</c:v>
                </c:pt>
                <c:pt idx="1">
                  <c:v>9.8508187393176421</c:v>
                </c:pt>
                <c:pt idx="2">
                  <c:v>10.319905345951815</c:v>
                </c:pt>
                <c:pt idx="3">
                  <c:v>10.788991952585988</c:v>
                </c:pt>
                <c:pt idx="4">
                  <c:v>11.258078559220161</c:v>
                </c:pt>
                <c:pt idx="5">
                  <c:v>11.727165165854336</c:v>
                </c:pt>
                <c:pt idx="6">
                  <c:v>12.196251772488509</c:v>
                </c:pt>
                <c:pt idx="7">
                  <c:v>12.665338379122682</c:v>
                </c:pt>
                <c:pt idx="8">
                  <c:v>13.134424985756853</c:v>
                </c:pt>
                <c:pt idx="9">
                  <c:v>13.603511592391028</c:v>
                </c:pt>
                <c:pt idx="10">
                  <c:v>14.072598199025203</c:v>
                </c:pt>
                <c:pt idx="11">
                  <c:v>14.541684805659376</c:v>
                </c:pt>
                <c:pt idx="12">
                  <c:v>15.01077141229355</c:v>
                </c:pt>
                <c:pt idx="13">
                  <c:v>15.479858018927722</c:v>
                </c:pt>
                <c:pt idx="14">
                  <c:v>15.948944625561897</c:v>
                </c:pt>
                <c:pt idx="15">
                  <c:v>16.418031232196071</c:v>
                </c:pt>
                <c:pt idx="16">
                  <c:v>16.887117838830243</c:v>
                </c:pt>
                <c:pt idx="17">
                  <c:v>17.356204445464417</c:v>
                </c:pt>
                <c:pt idx="18">
                  <c:v>17.825291052098589</c:v>
                </c:pt>
                <c:pt idx="19">
                  <c:v>18.294377658732763</c:v>
                </c:pt>
                <c:pt idx="20">
                  <c:v>18.763464265366935</c:v>
                </c:pt>
                <c:pt idx="21">
                  <c:v>19.232550872001109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88-4796-97A0-AB74DB618A9B}"/>
            </c:ext>
          </c:extLst>
        </c:ser>
        <c:ser>
          <c:idx val="6"/>
          <c:order val="6"/>
          <c:tx>
            <c:v>R.-Gnag</c:v>
          </c:tx>
          <c:spPr>
            <a:ln w="25200">
              <a:solidFill>
                <a:srgbClr val="808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Leistung!$H$3:$H$24</c:f>
              <c:numCache>
                <c:formatCode>0.0</c:formatCode>
                <c:ptCount val="22"/>
                <c:pt idx="0">
                  <c:v>9.4763060453113273</c:v>
                </c:pt>
                <c:pt idx="1">
                  <c:v>9.9501213475768928</c:v>
                </c:pt>
                <c:pt idx="2">
                  <c:v>10.423936649842458</c:v>
                </c:pt>
                <c:pt idx="3">
                  <c:v>10.897751952108026</c:v>
                </c:pt>
                <c:pt idx="4">
                  <c:v>11.37156725437359</c:v>
                </c:pt>
                <c:pt idx="5">
                  <c:v>11.845382556639159</c:v>
                </c:pt>
                <c:pt idx="6">
                  <c:v>12.319197858904726</c:v>
                </c:pt>
                <c:pt idx="7">
                  <c:v>12.793013161170292</c:v>
                </c:pt>
                <c:pt idx="8">
                  <c:v>13.266828463435855</c:v>
                </c:pt>
                <c:pt idx="9">
                  <c:v>13.740643765701423</c:v>
                </c:pt>
                <c:pt idx="10">
                  <c:v>14.214459067966988</c:v>
                </c:pt>
                <c:pt idx="11">
                  <c:v>14.688274370232557</c:v>
                </c:pt>
                <c:pt idx="12">
                  <c:v>15.162089672498123</c:v>
                </c:pt>
                <c:pt idx="13">
                  <c:v>15.635904974763688</c:v>
                </c:pt>
                <c:pt idx="14">
                  <c:v>16.109720277029254</c:v>
                </c:pt>
                <c:pt idx="15">
                  <c:v>16.583535579294821</c:v>
                </c:pt>
                <c:pt idx="16">
                  <c:v>17.057350881560389</c:v>
                </c:pt>
                <c:pt idx="17">
                  <c:v>17.531166183825956</c:v>
                </c:pt>
                <c:pt idx="18">
                  <c:v>18.00498148609152</c:v>
                </c:pt>
                <c:pt idx="19">
                  <c:v>18.478796788357087</c:v>
                </c:pt>
                <c:pt idx="20">
                  <c:v>18.952612090622655</c:v>
                </c:pt>
                <c:pt idx="21">
                  <c:v>19.426427392888218</c:v>
                </c:pt>
              </c:numCache>
            </c:numRef>
          </c:xVal>
          <c:yVal>
            <c:numRef>
              <c:f>Leistung!$A$3:$A$24</c:f>
              <c:numCache>
                <c:formatCode>General</c:formatCode>
                <c:ptCount val="22"/>
                <c:pt idx="0">
                  <c:v>30.4</c:v>
                </c:pt>
                <c:pt idx="1">
                  <c:v>32.6</c:v>
                </c:pt>
                <c:pt idx="2">
                  <c:v>34.6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52.8</c:v>
                </c:pt>
                <c:pt idx="20">
                  <c:v>53.5</c:v>
                </c:pt>
                <c:pt idx="21">
                  <c:v>54.1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88-4796-97A0-AB74DB61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77145"/>
        <c:axId val="81475848"/>
      </c:scatterChart>
      <c:valAx>
        <c:axId val="38677145"/>
        <c:scaling>
          <c:orientation val="minMax"/>
          <c:max val="180"/>
          <c:min val="0"/>
        </c:scaling>
        <c:delete val="0"/>
        <c:axPos val="b"/>
        <c:minorGridlines>
          <c:spPr>
            <a:ln>
              <a:solidFill>
                <a:srgbClr val="666699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2075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2075" b="1" strike="noStrike" spc="-1">
                    <a:solidFill>
                      <a:srgbClr val="000000"/>
                    </a:solidFill>
                    <a:latin typeface="Arial"/>
                  </a:rPr>
                  <a:t>km/h</a:t>
                </a:r>
              </a:p>
            </c:rich>
          </c:tx>
          <c:layout>
            <c:manualLayout>
              <c:xMode val="edge"/>
              <c:yMode val="edge"/>
              <c:x val="0.429981587561375"/>
              <c:y val="0.9057895061347800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2075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1475848"/>
        <c:crossesAt val="0"/>
        <c:crossBetween val="midCat"/>
        <c:majorUnit val="10"/>
      </c:valAx>
      <c:valAx>
        <c:axId val="8147584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2075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2075" b="1" strike="noStrike" spc="-1">
                    <a:solidFill>
                      <a:srgbClr val="000000"/>
                    </a:solidFill>
                    <a:latin typeface="Arial"/>
                  </a:rPr>
                  <a:t>kW</a:t>
                </a:r>
              </a:p>
            </c:rich>
          </c:tx>
          <c:layout>
            <c:manualLayout>
              <c:xMode val="edge"/>
              <c:yMode val="edge"/>
              <c:x val="6.3932078559738098E-3"/>
              <c:y val="0.441827486281522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2075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3867714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81615898104810902"/>
          <c:y val="0.19494451294697901"/>
          <c:w val="0.169599468003478"/>
          <c:h val="0.319625131019175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1585" b="0" strike="noStrike" spc="-1">
              <a:solidFill>
                <a:srgbClr val="000000"/>
              </a:solidFill>
              <a:latin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600" b="1" strike="noStrike" spc="-1">
                <a:solidFill>
                  <a:srgbClr val="000000"/>
                </a:solidFill>
                <a:latin typeface="Arial"/>
              </a:defRPr>
            </a:pPr>
            <a:r>
              <a:rPr lang="de-DE" sz="1600" b="1" strike="noStrike" spc="-1">
                <a:solidFill>
                  <a:srgbClr val="000000"/>
                </a:solidFill>
                <a:latin typeface="Arial"/>
              </a:rPr>
              <a:t>Drehzahl über Geschwindigkeit</a:t>
            </a:r>
          </a:p>
        </c:rich>
      </c:tx>
      <c:layout>
        <c:manualLayout>
          <c:xMode val="edge"/>
          <c:yMode val="edge"/>
          <c:x val="0.35000532084707903"/>
          <c:y val="4.889081670591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76598914547195E-2"/>
          <c:y val="0.156339075474036"/>
          <c:w val="0.899515802915824"/>
          <c:h val="0.71520634527202898"/>
        </c:manualLayout>
      </c:layout>
      <c:scatterChart>
        <c:scatterStyle val="lineMarker"/>
        <c:varyColors val="0"/>
        <c:ser>
          <c:idx val="0"/>
          <c:order val="0"/>
          <c:tx>
            <c:v>5. Gang</c:v>
          </c:tx>
          <c:spPr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Leistung!$G$3:$G$29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86-4E0A-9523-A13AFD0BA4F5}"/>
            </c:ext>
          </c:extLst>
        </c:ser>
        <c:ser>
          <c:idx val="1"/>
          <c:order val="1"/>
          <c:tx>
            <c:v>4. Gang</c:v>
          </c:tx>
          <c:spPr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Leistung!$F$3:$F$29</c:f>
              <c:numCache>
                <c:formatCode>0.0</c:formatCode>
                <c:ptCount val="27"/>
                <c:pt idx="0">
                  <c:v>47.002477984744175</c:v>
                </c:pt>
                <c:pt idx="1">
                  <c:v>49.352601883981386</c:v>
                </c:pt>
                <c:pt idx="2">
                  <c:v>51.70272578321859</c:v>
                </c:pt>
                <c:pt idx="3">
                  <c:v>54.0528496824558</c:v>
                </c:pt>
                <c:pt idx="4">
                  <c:v>56.402973581693004</c:v>
                </c:pt>
                <c:pt idx="5">
                  <c:v>58.753097480930215</c:v>
                </c:pt>
                <c:pt idx="6">
                  <c:v>61.103221380167426</c:v>
                </c:pt>
                <c:pt idx="7">
                  <c:v>63.453345279404644</c:v>
                </c:pt>
                <c:pt idx="8">
                  <c:v>65.803469178641834</c:v>
                </c:pt>
                <c:pt idx="9">
                  <c:v>68.153593077879052</c:v>
                </c:pt>
                <c:pt idx="10">
                  <c:v>70.50371697711627</c:v>
                </c:pt>
                <c:pt idx="11">
                  <c:v>72.853840876353473</c:v>
                </c:pt>
                <c:pt idx="12">
                  <c:v>75.203964775590677</c:v>
                </c:pt>
                <c:pt idx="13">
                  <c:v>77.554088674827881</c:v>
                </c:pt>
                <c:pt idx="14">
                  <c:v>79.904212574065099</c:v>
                </c:pt>
                <c:pt idx="15">
                  <c:v>82.254336473302303</c:v>
                </c:pt>
                <c:pt idx="16">
                  <c:v>84.604460372539521</c:v>
                </c:pt>
                <c:pt idx="17">
                  <c:v>86.954584271776739</c:v>
                </c:pt>
                <c:pt idx="18">
                  <c:v>89.304708171013928</c:v>
                </c:pt>
                <c:pt idx="19">
                  <c:v>91.654832070251132</c:v>
                </c:pt>
                <c:pt idx="20">
                  <c:v>94.00495596948835</c:v>
                </c:pt>
                <c:pt idx="21">
                  <c:v>96.355079868725554</c:v>
                </c:pt>
                <c:pt idx="22">
                  <c:v>98.705203767962772</c:v>
                </c:pt>
                <c:pt idx="23">
                  <c:v>101.05532766719998</c:v>
                </c:pt>
                <c:pt idx="24">
                  <c:v>103.40545156643718</c:v>
                </c:pt>
                <c:pt idx="25">
                  <c:v>105.75557546567438</c:v>
                </c:pt>
                <c:pt idx="26">
                  <c:v>108.1056993649116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86-4E0A-9523-A13AFD0BA4F5}"/>
            </c:ext>
          </c:extLst>
        </c:ser>
        <c:ser>
          <c:idx val="2"/>
          <c:order val="2"/>
          <c:tx>
            <c:v>3. Gang</c:v>
          </c:tx>
          <c:spPr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Leistung!$E$3:$E$29</c:f>
              <c:numCache>
                <c:formatCode>0.0</c:formatCode>
                <c:ptCount val="27"/>
                <c:pt idx="0">
                  <c:v>29.748403787812776</c:v>
                </c:pt>
                <c:pt idx="1">
                  <c:v>31.235823977203417</c:v>
                </c:pt>
                <c:pt idx="2">
                  <c:v>32.72324416659405</c:v>
                </c:pt>
                <c:pt idx="3">
                  <c:v>34.21066435598469</c:v>
                </c:pt>
                <c:pt idx="4">
                  <c:v>35.698084545375323</c:v>
                </c:pt>
                <c:pt idx="5">
                  <c:v>37.185504734765971</c:v>
                </c:pt>
                <c:pt idx="6">
                  <c:v>38.672924924156611</c:v>
                </c:pt>
                <c:pt idx="7">
                  <c:v>40.160345113547251</c:v>
                </c:pt>
                <c:pt idx="8">
                  <c:v>41.647765302937877</c:v>
                </c:pt>
                <c:pt idx="9">
                  <c:v>43.135185492328517</c:v>
                </c:pt>
                <c:pt idx="10">
                  <c:v>44.622605681719158</c:v>
                </c:pt>
                <c:pt idx="11">
                  <c:v>46.110025871109798</c:v>
                </c:pt>
                <c:pt idx="12">
                  <c:v>47.597446060500438</c:v>
                </c:pt>
                <c:pt idx="13">
                  <c:v>49.084866249891071</c:v>
                </c:pt>
                <c:pt idx="14">
                  <c:v>50.572286439281712</c:v>
                </c:pt>
                <c:pt idx="15">
                  <c:v>52.059706628672352</c:v>
                </c:pt>
                <c:pt idx="16">
                  <c:v>53.547126818062992</c:v>
                </c:pt>
                <c:pt idx="17">
                  <c:v>55.034547007453632</c:v>
                </c:pt>
                <c:pt idx="18">
                  <c:v>56.521967196844265</c:v>
                </c:pt>
                <c:pt idx="19">
                  <c:v>58.009387386234906</c:v>
                </c:pt>
                <c:pt idx="20">
                  <c:v>59.496807575625553</c:v>
                </c:pt>
                <c:pt idx="21">
                  <c:v>60.984227765016186</c:v>
                </c:pt>
                <c:pt idx="22">
                  <c:v>62.471647954406833</c:v>
                </c:pt>
                <c:pt idx="23">
                  <c:v>63.959068143797452</c:v>
                </c:pt>
                <c:pt idx="24">
                  <c:v>65.4464883331881</c:v>
                </c:pt>
                <c:pt idx="25">
                  <c:v>66.933908522578733</c:v>
                </c:pt>
                <c:pt idx="26">
                  <c:v>68.42132871196938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86-4E0A-9523-A13AFD0BA4F5}"/>
            </c:ext>
          </c:extLst>
        </c:ser>
        <c:ser>
          <c:idx val="3"/>
          <c:order val="3"/>
          <c:tx>
            <c:v>2. Gang</c:v>
          </c:tx>
          <c:spPr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Leistung!$D$3:$D$29</c:f>
              <c:numCache>
                <c:formatCode>0.0</c:formatCode>
                <c:ptCount val="27"/>
                <c:pt idx="0">
                  <c:v>17.803968933615216</c:v>
                </c:pt>
                <c:pt idx="1">
                  <c:v>18.69416738029598</c:v>
                </c:pt>
                <c:pt idx="2">
                  <c:v>19.58436582697674</c:v>
                </c:pt>
                <c:pt idx="3">
                  <c:v>20.474564273657499</c:v>
                </c:pt>
                <c:pt idx="4">
                  <c:v>21.364762720338259</c:v>
                </c:pt>
                <c:pt idx="5">
                  <c:v>22.254961167019022</c:v>
                </c:pt>
                <c:pt idx="6">
                  <c:v>23.145159613699782</c:v>
                </c:pt>
                <c:pt idx="7">
                  <c:v>24.035358060380545</c:v>
                </c:pt>
                <c:pt idx="8">
                  <c:v>24.925556507061302</c:v>
                </c:pt>
                <c:pt idx="9">
                  <c:v>25.815754953742061</c:v>
                </c:pt>
                <c:pt idx="10">
                  <c:v>26.705953400422825</c:v>
                </c:pt>
                <c:pt idx="11">
                  <c:v>27.596151847103588</c:v>
                </c:pt>
                <c:pt idx="12">
                  <c:v>28.486350293784351</c:v>
                </c:pt>
                <c:pt idx="13">
                  <c:v>29.376548740465108</c:v>
                </c:pt>
                <c:pt idx="14">
                  <c:v>30.266747187145871</c:v>
                </c:pt>
                <c:pt idx="15">
                  <c:v>31.156945633826627</c:v>
                </c:pt>
                <c:pt idx="16">
                  <c:v>32.047144080507394</c:v>
                </c:pt>
                <c:pt idx="17">
                  <c:v>32.937342527188157</c:v>
                </c:pt>
                <c:pt idx="18">
                  <c:v>33.827540973868913</c:v>
                </c:pt>
                <c:pt idx="19">
                  <c:v>34.717739420549677</c:v>
                </c:pt>
                <c:pt idx="20">
                  <c:v>35.607937867230433</c:v>
                </c:pt>
                <c:pt idx="21">
                  <c:v>36.498136313911196</c:v>
                </c:pt>
                <c:pt idx="22">
                  <c:v>37.38833476059196</c:v>
                </c:pt>
                <c:pt idx="23">
                  <c:v>38.278533207272716</c:v>
                </c:pt>
                <c:pt idx="24">
                  <c:v>39.168731653953479</c:v>
                </c:pt>
                <c:pt idx="25">
                  <c:v>40.058930100634235</c:v>
                </c:pt>
                <c:pt idx="26">
                  <c:v>40.949128547314999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86-4E0A-9523-A13AFD0BA4F5}"/>
            </c:ext>
          </c:extLst>
        </c:ser>
        <c:ser>
          <c:idx val="4"/>
          <c:order val="4"/>
          <c:tx>
            <c:v>1. Gang</c:v>
          </c:tx>
          <c:spPr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Leistung!$C$3:$C$29</c:f>
              <c:numCache>
                <c:formatCode>0.0</c:formatCode>
                <c:ptCount val="27"/>
                <c:pt idx="0">
                  <c:v>9.3817321326834673</c:v>
                </c:pt>
                <c:pt idx="1">
                  <c:v>9.8508187393176421</c:v>
                </c:pt>
                <c:pt idx="2">
                  <c:v>10.319905345951815</c:v>
                </c:pt>
                <c:pt idx="3">
                  <c:v>10.788991952585988</c:v>
                </c:pt>
                <c:pt idx="4">
                  <c:v>11.258078559220161</c:v>
                </c:pt>
                <c:pt idx="5">
                  <c:v>11.727165165854336</c:v>
                </c:pt>
                <c:pt idx="6">
                  <c:v>12.196251772488509</c:v>
                </c:pt>
                <c:pt idx="7">
                  <c:v>12.665338379122682</c:v>
                </c:pt>
                <c:pt idx="8">
                  <c:v>13.134424985756853</c:v>
                </c:pt>
                <c:pt idx="9">
                  <c:v>13.603511592391028</c:v>
                </c:pt>
                <c:pt idx="10">
                  <c:v>14.072598199025203</c:v>
                </c:pt>
                <c:pt idx="11">
                  <c:v>14.541684805659376</c:v>
                </c:pt>
                <c:pt idx="12">
                  <c:v>15.01077141229355</c:v>
                </c:pt>
                <c:pt idx="13">
                  <c:v>15.479858018927722</c:v>
                </c:pt>
                <c:pt idx="14">
                  <c:v>15.948944625561897</c:v>
                </c:pt>
                <c:pt idx="15">
                  <c:v>16.418031232196071</c:v>
                </c:pt>
                <c:pt idx="16">
                  <c:v>16.887117838830243</c:v>
                </c:pt>
                <c:pt idx="17">
                  <c:v>17.356204445464417</c:v>
                </c:pt>
                <c:pt idx="18">
                  <c:v>17.825291052098589</c:v>
                </c:pt>
                <c:pt idx="19">
                  <c:v>18.294377658732763</c:v>
                </c:pt>
                <c:pt idx="20">
                  <c:v>18.763464265366935</c:v>
                </c:pt>
                <c:pt idx="21">
                  <c:v>19.232550872001109</c:v>
                </c:pt>
                <c:pt idx="22">
                  <c:v>19.701637478635284</c:v>
                </c:pt>
                <c:pt idx="23">
                  <c:v>20.170724085269455</c:v>
                </c:pt>
                <c:pt idx="24">
                  <c:v>20.63981069190363</c:v>
                </c:pt>
                <c:pt idx="25">
                  <c:v>21.108897298537801</c:v>
                </c:pt>
                <c:pt idx="26">
                  <c:v>21.577983905171976</c:v>
                </c:pt>
              </c:numCache>
            </c:numRef>
          </c:xVal>
          <c:yVal>
            <c:numRef>
              <c:f>Leistung!$B$3:$B$29</c:f>
              <c:numCache>
                <c:formatCode>General</c:formatCode>
                <c:ptCount val="27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3600</c:v>
                </c:pt>
                <c:pt idx="17">
                  <c:v>3700</c:v>
                </c:pt>
                <c:pt idx="18">
                  <c:v>3800</c:v>
                </c:pt>
                <c:pt idx="19">
                  <c:v>3900</c:v>
                </c:pt>
                <c:pt idx="20">
                  <c:v>4000</c:v>
                </c:pt>
                <c:pt idx="21">
                  <c:v>4100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86-4E0A-9523-A13AFD0BA4F5}"/>
            </c:ext>
          </c:extLst>
        </c:ser>
        <c:ser>
          <c:idx val="5"/>
          <c:order val="5"/>
          <c:tx>
            <c:strRef>
              <c:f>Getriebe!$Q$6</c:f>
              <c:strCache>
                <c:ptCount val="1"/>
                <c:pt idx="0">
                  <c:v>n nach Schalten [1/min]</c:v>
                </c:pt>
              </c:strCache>
            </c:strRef>
          </c:tx>
          <c:spPr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Getriebe!$R$7:$U$7</c:f>
              <c:numCache>
                <c:formatCode>0</c:formatCode>
                <c:ptCount val="4"/>
                <c:pt idx="0">
                  <c:v>21.577983905171976</c:v>
                </c:pt>
                <c:pt idx="1">
                  <c:v>40.949128547314999</c:v>
                </c:pt>
                <c:pt idx="2">
                  <c:v>68.42132871196938</c:v>
                </c:pt>
                <c:pt idx="3">
                  <c:v>108.1056993649116</c:v>
                </c:pt>
              </c:numCache>
            </c:numRef>
          </c:xVal>
          <c:yVal>
            <c:numRef>
              <c:f>Getriebe!$R$6:$U$6</c:f>
              <c:numCache>
                <c:formatCode>0</c:formatCode>
                <c:ptCount val="4"/>
                <c:pt idx="0">
                  <c:v>2423.9520958083835</c:v>
                </c:pt>
                <c:pt idx="1">
                  <c:v>2753.0303030303025</c:v>
                </c:pt>
                <c:pt idx="2">
                  <c:v>2911.3924050632918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86-4E0A-9523-A13AFD0B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3814"/>
        <c:axId val="74742799"/>
      </c:scatterChart>
      <c:valAx>
        <c:axId val="8263814"/>
        <c:scaling>
          <c:orientation val="minMax"/>
          <c:max val="18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0C0C0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200" b="1" strike="noStrike" spc="-1">
                    <a:solidFill>
                      <a:srgbClr val="000000"/>
                    </a:solidFill>
                    <a:latin typeface="Arial"/>
                  </a:rPr>
                  <a:t>km/h</a:t>
                </a:r>
              </a:p>
            </c:rich>
          </c:tx>
          <c:layout>
            <c:manualLayout>
              <c:xMode val="edge"/>
              <c:yMode val="edge"/>
              <c:x val="0.51700010641694205"/>
              <c:y val="0.9386541083157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75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74742799"/>
        <c:crosses val="autoZero"/>
        <c:crossBetween val="midCat"/>
        <c:majorUnit val="10"/>
      </c:valAx>
      <c:valAx>
        <c:axId val="74742799"/>
        <c:scaling>
          <c:orientation val="minMax"/>
          <c:max val="5000"/>
          <c:min val="50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200" b="1" strike="noStrike" spc="-1">
                    <a:solidFill>
                      <a:srgbClr val="000000"/>
                    </a:solidFill>
                    <a:latin typeface="Arial"/>
                  </a:rPr>
                  <a:t>1/min</a:t>
                </a:r>
              </a:p>
            </c:rich>
          </c:tx>
          <c:layout>
            <c:manualLayout>
              <c:xMode val="edge"/>
              <c:yMode val="edge"/>
              <c:x val="6.6510588485686898E-3"/>
              <c:y val="0.46288263725368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75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263814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82864593034098"/>
          <c:y val="0.49222476922123798"/>
          <c:w val="0.303150444361662"/>
          <c:h val="0.319021065675341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1560" b="0" strike="noStrike" spc="-1">
              <a:solidFill>
                <a:srgbClr val="000000"/>
              </a:solidFill>
              <a:latin typeface="Arial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360360</xdr:colOff>
      <xdr:row>1</xdr:row>
      <xdr:rowOff>17280</xdr:rowOff>
    </xdr:from>
    <xdr:to>
      <xdr:col>10</xdr:col>
      <xdr:colOff>565200</xdr:colOff>
      <xdr:row>35</xdr:row>
      <xdr:rowOff>70200</xdr:rowOff>
    </xdr:to>
    <xdr:graphicFrame macro="">
      <xdr:nvGraphicFramePr>
        <xdr:cNvPr id="2" name="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644400</xdr:colOff>
      <xdr:row>35</xdr:row>
      <xdr:rowOff>142560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10440</xdr:rowOff>
    </xdr:from>
    <xdr:to>
      <xdr:col>15</xdr:col>
      <xdr:colOff>98640</xdr:colOff>
      <xdr:row>72</xdr:row>
      <xdr:rowOff>152280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Normal="100" workbookViewId="0">
      <selection activeCell="G9" sqref="G9"/>
    </sheetView>
  </sheetViews>
  <sheetFormatPr baseColWidth="10" defaultColWidth="9.140625" defaultRowHeight="12.75" x14ac:dyDescent="0.2"/>
  <cols>
    <col min="1" max="1" width="29.5703125" customWidth="1"/>
    <col min="2" max="7" width="11" customWidth="1"/>
    <col min="8" max="8" width="15.42578125" customWidth="1"/>
    <col min="9" max="1025" width="11" customWidth="1"/>
  </cols>
  <sheetData>
    <row r="2" spans="1:9" ht="13.5" customHeight="1" x14ac:dyDescent="0.2"/>
    <row r="3" spans="1:9" ht="12.75" customHeight="1" x14ac:dyDescent="0.2">
      <c r="A3" s="1" t="s">
        <v>0</v>
      </c>
      <c r="B3" s="2"/>
      <c r="C3" s="2"/>
      <c r="D3" s="2"/>
      <c r="E3" s="2"/>
      <c r="F3" s="2"/>
      <c r="G3" s="2"/>
      <c r="H3" s="2"/>
      <c r="I3" s="3"/>
    </row>
    <row r="4" spans="1:9" ht="12.75" customHeight="1" x14ac:dyDescent="0.2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/>
    </row>
    <row r="5" spans="1:9" ht="12.75" customHeight="1" x14ac:dyDescent="0.2">
      <c r="A5" s="7" t="s">
        <v>52</v>
      </c>
      <c r="B5" s="8">
        <v>5.01</v>
      </c>
      <c r="C5" s="8">
        <v>2.64</v>
      </c>
      <c r="D5" s="8">
        <v>1.58</v>
      </c>
      <c r="E5" s="8">
        <v>1</v>
      </c>
      <c r="F5" s="9"/>
      <c r="G5" s="8">
        <v>4.96</v>
      </c>
      <c r="H5" s="8">
        <v>5.375</v>
      </c>
      <c r="I5" s="10"/>
    </row>
    <row r="6" spans="1:9" ht="12.75" customHeight="1" x14ac:dyDescent="0.2">
      <c r="A6" s="7"/>
      <c r="B6" s="8"/>
      <c r="C6" s="8"/>
      <c r="D6" s="8"/>
      <c r="E6" s="8"/>
      <c r="F6" s="8"/>
      <c r="G6" s="8"/>
      <c r="H6" s="8"/>
      <c r="I6" s="10"/>
    </row>
    <row r="7" spans="1:9" ht="12.75" customHeight="1" x14ac:dyDescent="0.2">
      <c r="A7" s="11"/>
      <c r="B7" s="8"/>
      <c r="C7" s="8"/>
      <c r="D7" s="8"/>
      <c r="E7" s="8"/>
      <c r="F7" s="12"/>
      <c r="G7" s="8"/>
      <c r="H7" s="12"/>
      <c r="I7" s="10"/>
    </row>
    <row r="8" spans="1:9" ht="12.75" customHeight="1" x14ac:dyDescent="0.2">
      <c r="A8" s="11"/>
      <c r="B8" s="8"/>
      <c r="C8" s="8"/>
      <c r="D8" s="8"/>
      <c r="E8" s="8"/>
      <c r="F8" s="8"/>
      <c r="G8" s="8"/>
      <c r="H8" s="8"/>
      <c r="I8" s="10"/>
    </row>
    <row r="9" spans="1:9" ht="12.75" customHeight="1" x14ac:dyDescent="0.2">
      <c r="A9" s="11" t="s">
        <v>8</v>
      </c>
      <c r="B9" s="8">
        <v>5.01</v>
      </c>
      <c r="C9" s="8">
        <v>2.64</v>
      </c>
      <c r="D9" s="8">
        <v>1.58</v>
      </c>
      <c r="E9" s="8">
        <v>1</v>
      </c>
      <c r="F9" s="8"/>
      <c r="G9" s="8">
        <v>4.96</v>
      </c>
      <c r="H9" s="8">
        <v>5.375</v>
      </c>
      <c r="I9" s="10"/>
    </row>
    <row r="10" spans="1:9" ht="12.75" customHeight="1" x14ac:dyDescent="0.2">
      <c r="A10" s="13"/>
      <c r="B10" s="14"/>
      <c r="C10" s="14"/>
      <c r="D10" s="14"/>
      <c r="E10" s="14"/>
      <c r="F10" s="14"/>
      <c r="G10" s="14"/>
      <c r="H10" s="14"/>
      <c r="I10" s="10"/>
    </row>
    <row r="11" spans="1:9" ht="13.5" customHeight="1" x14ac:dyDescent="0.2">
      <c r="A11" s="15" t="s">
        <v>9</v>
      </c>
      <c r="B11" s="16">
        <f t="shared" ref="B11:G11" si="0">B9*$H$9</f>
        <v>26.928749999999997</v>
      </c>
      <c r="C11" s="16">
        <f t="shared" si="0"/>
        <v>14.190000000000001</v>
      </c>
      <c r="D11" s="16">
        <f t="shared" si="0"/>
        <v>8.4924999999999997</v>
      </c>
      <c r="E11" s="16">
        <f t="shared" si="0"/>
        <v>5.375</v>
      </c>
      <c r="F11" s="16">
        <f t="shared" si="0"/>
        <v>0</v>
      </c>
      <c r="G11" s="16">
        <f t="shared" si="0"/>
        <v>26.66</v>
      </c>
      <c r="H11" s="16"/>
      <c r="I11" s="17"/>
    </row>
    <row r="12" spans="1:9" ht="12.7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2.7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.75" customHeight="1" x14ac:dyDescent="0.3">
      <c r="A14" s="5" t="s">
        <v>10</v>
      </c>
      <c r="B14" s="5" t="s">
        <v>11</v>
      </c>
      <c r="C14" s="5" t="s">
        <v>12</v>
      </c>
      <c r="D14" s="5" t="s">
        <v>13</v>
      </c>
      <c r="E14" s="5" t="s">
        <v>14</v>
      </c>
      <c r="F14" s="5"/>
      <c r="G14" s="5"/>
    </row>
    <row r="15" spans="1:9" ht="12.75" customHeight="1" x14ac:dyDescent="0.2">
      <c r="A15" s="5" t="s">
        <v>15</v>
      </c>
      <c r="B15" s="5"/>
      <c r="C15" s="5" t="s">
        <v>16</v>
      </c>
      <c r="D15" s="5"/>
      <c r="E15" s="5" t="s">
        <v>17</v>
      </c>
      <c r="F15" s="5"/>
      <c r="G15" s="5"/>
    </row>
    <row r="16" spans="1:9" ht="12.75" customHeight="1" x14ac:dyDescent="0.2">
      <c r="A16" s="8" t="s">
        <v>53</v>
      </c>
      <c r="B16" s="19">
        <v>0.45</v>
      </c>
      <c r="C16" s="19">
        <v>5.0199999999999996</v>
      </c>
      <c r="D16" s="20">
        <f>B16*C16</f>
        <v>2.2589999999999999</v>
      </c>
      <c r="E16" s="8">
        <v>2900</v>
      </c>
      <c r="F16" s="21"/>
      <c r="G16" s="8"/>
    </row>
    <row r="17" spans="1:9" ht="12.75" customHeight="1" x14ac:dyDescent="0.2">
      <c r="A17" s="9"/>
      <c r="B17" s="8"/>
      <c r="C17" s="8"/>
      <c r="D17" s="8"/>
      <c r="E17" s="8"/>
      <c r="F17" s="8"/>
      <c r="G17" s="8"/>
    </row>
    <row r="18" spans="1:9" ht="12.75" customHeight="1" x14ac:dyDescent="0.2">
      <c r="A18" s="22" t="s">
        <v>18</v>
      </c>
      <c r="B18" s="22"/>
      <c r="C18" s="22"/>
      <c r="D18" s="23">
        <v>2.2589999999999999</v>
      </c>
      <c r="E18" s="22">
        <v>2900</v>
      </c>
      <c r="F18" s="22"/>
      <c r="G18" s="22"/>
    </row>
    <row r="19" spans="1:9" ht="12.7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12.75" customHeight="1" x14ac:dyDescent="0.2"/>
    <row r="21" spans="1:9" ht="12.75" customHeight="1" x14ac:dyDescent="0.2">
      <c r="A21" t="s">
        <v>19</v>
      </c>
      <c r="B21" s="24">
        <v>4600</v>
      </c>
    </row>
    <row r="22" spans="1:9" ht="12.75" customHeight="1" x14ac:dyDescent="0.2">
      <c r="B22" s="24"/>
    </row>
    <row r="23" spans="1:9" ht="12.75" customHeight="1" x14ac:dyDescent="0.2">
      <c r="A23" t="s">
        <v>20</v>
      </c>
      <c r="B23" s="24">
        <v>0.96</v>
      </c>
    </row>
    <row r="24" spans="1:9" ht="12.75" customHeight="1" x14ac:dyDescent="0.2">
      <c r="B24" s="24"/>
    </row>
    <row r="25" spans="1:9" ht="12.75" customHeight="1" x14ac:dyDescent="0.2">
      <c r="A25" t="s">
        <v>21</v>
      </c>
      <c r="B25" s="24">
        <v>1.22</v>
      </c>
      <c r="C25" t="s">
        <v>22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B8" sqref="B8"/>
    </sheetView>
  </sheetViews>
  <sheetFormatPr baseColWidth="10" defaultColWidth="9.140625" defaultRowHeight="12.75" x14ac:dyDescent="0.2"/>
  <cols>
    <col min="1" max="1" width="17.42578125" customWidth="1"/>
    <col min="2" max="1025" width="11" customWidth="1"/>
  </cols>
  <sheetData>
    <row r="1" spans="1:3" ht="12.75" customHeight="1" x14ac:dyDescent="0.2">
      <c r="A1" s="1" t="s">
        <v>54</v>
      </c>
      <c r="B1" s="2"/>
      <c r="C1" s="3"/>
    </row>
    <row r="2" spans="1:3" ht="12.75" customHeight="1" x14ac:dyDescent="0.2">
      <c r="A2" s="13" t="s">
        <v>23</v>
      </c>
      <c r="B2" s="8">
        <v>195</v>
      </c>
      <c r="C2" s="10" t="s">
        <v>24</v>
      </c>
    </row>
    <row r="3" spans="1:3" ht="12.75" customHeight="1" x14ac:dyDescent="0.2">
      <c r="A3" s="13" t="s">
        <v>25</v>
      </c>
      <c r="B3" s="8">
        <v>80</v>
      </c>
      <c r="C3" s="10" t="s">
        <v>26</v>
      </c>
    </row>
    <row r="4" spans="1:3" ht="12.75" customHeight="1" x14ac:dyDescent="0.2">
      <c r="A4" s="13" t="s">
        <v>27</v>
      </c>
      <c r="B4" s="8">
        <v>14</v>
      </c>
      <c r="C4" s="10" t="s">
        <v>28</v>
      </c>
    </row>
    <row r="5" spans="1:3" ht="15.75" customHeight="1" x14ac:dyDescent="0.3">
      <c r="A5" s="13" t="s">
        <v>29</v>
      </c>
      <c r="B5" s="8">
        <f>B6*1.004</f>
        <v>0.33513519999999991</v>
      </c>
      <c r="C5" s="10" t="s">
        <v>30</v>
      </c>
    </row>
    <row r="6" spans="1:3" ht="15.75" customHeight="1" x14ac:dyDescent="0.3">
      <c r="A6" s="13" t="s">
        <v>31</v>
      </c>
      <c r="B6" s="8">
        <f>(B2*(B3/100)*2+B4*25.4)/1000/2</f>
        <v>0.33379999999999993</v>
      </c>
      <c r="C6" s="10" t="s">
        <v>30</v>
      </c>
    </row>
    <row r="7" spans="1:3" ht="15.75" customHeight="1" x14ac:dyDescent="0.3">
      <c r="A7" s="13" t="s">
        <v>32</v>
      </c>
      <c r="B7" s="8">
        <v>1.4999999999999999E-2</v>
      </c>
      <c r="C7" s="10"/>
    </row>
    <row r="8" spans="1:3" ht="16.5" customHeight="1" x14ac:dyDescent="0.3">
      <c r="A8" s="25" t="s">
        <v>33</v>
      </c>
      <c r="B8" s="26">
        <v>0</v>
      </c>
      <c r="C8" s="2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B3" sqref="B3"/>
    </sheetView>
  </sheetViews>
  <sheetFormatPr baseColWidth="10" defaultColWidth="9.140625" defaultRowHeight="12.75" x14ac:dyDescent="0.2"/>
  <cols>
    <col min="1" max="1025" width="11" customWidth="1"/>
  </cols>
  <sheetData>
    <row r="1" spans="1:4" ht="15.75" customHeight="1" x14ac:dyDescent="0.3">
      <c r="A1" s="5" t="s">
        <v>34</v>
      </c>
      <c r="B1" s="5" t="s">
        <v>35</v>
      </c>
      <c r="C1" s="5" t="s">
        <v>36</v>
      </c>
      <c r="D1" s="5" t="s">
        <v>37</v>
      </c>
    </row>
    <row r="2" spans="1:4" ht="12.75" customHeight="1" x14ac:dyDescent="0.2">
      <c r="A2" s="5" t="s">
        <v>38</v>
      </c>
      <c r="B2" s="5"/>
      <c r="C2" s="5"/>
      <c r="D2" s="5" t="s">
        <v>39</v>
      </c>
    </row>
    <row r="3" spans="1:4" ht="12.75" customHeight="1" x14ac:dyDescent="0.2">
      <c r="A3" s="8">
        <v>10</v>
      </c>
      <c r="B3" s="28">
        <f>Reifen!$B$7+Reifen!$B$8*(A3/100)</f>
        <v>1.4999999999999999E-2</v>
      </c>
      <c r="C3" s="29">
        <f>(B3*Fahrzeugdaten!$E$18*9.81)+(Fahrzeugdaten!$D$18*(Fahrzeugdaten!$B$25/2)*(A3/3.6)*(A3/3.6))</f>
        <v>437.36763888888891</v>
      </c>
      <c r="D3" s="30">
        <f t="shared" ref="D3:D22" si="0">(A3/3.6)*C3/1000</f>
        <v>1.2149101080246913</v>
      </c>
    </row>
    <row r="4" spans="1:4" ht="12.75" customHeight="1" x14ac:dyDescent="0.2">
      <c r="A4" s="8">
        <v>20</v>
      </c>
      <c r="B4" s="28">
        <f>Reifen!$B$7+Reifen!$B$8*(A4/100)</f>
        <v>1.4999999999999999E-2</v>
      </c>
      <c r="C4" s="29">
        <f>(B4*Fahrzeugdaten!$E$18*9.81)+(Fahrzeugdaten!$D$18*(Fahrzeugdaten!$B$25/2)*(A4/3.6)*(A4/3.6))</f>
        <v>469.26555555555558</v>
      </c>
      <c r="D4" s="30">
        <f t="shared" si="0"/>
        <v>2.6070308641975308</v>
      </c>
    </row>
    <row r="5" spans="1:4" ht="12.75" customHeight="1" x14ac:dyDescent="0.2">
      <c r="A5" s="8">
        <v>30</v>
      </c>
      <c r="B5" s="28">
        <f>Reifen!$B$7+Reifen!$B$8*(A5/100)</f>
        <v>1.4999999999999999E-2</v>
      </c>
      <c r="C5" s="29">
        <f>(B5*Fahrzeugdaten!$E$18*9.81)+(Fahrzeugdaten!$D$18*(Fahrzeugdaten!$B$25/2)*(A5/3.6)*(A5/3.6))</f>
        <v>522.42875000000004</v>
      </c>
      <c r="D5" s="30">
        <f t="shared" si="0"/>
        <v>4.3535729166666668</v>
      </c>
    </row>
    <row r="6" spans="1:4" ht="12.75" customHeight="1" x14ac:dyDescent="0.2">
      <c r="A6" s="8">
        <v>40</v>
      </c>
      <c r="B6" s="28">
        <f>Reifen!$B$7+Reifen!$B$8*(A6/100)</f>
        <v>1.4999999999999999E-2</v>
      </c>
      <c r="C6" s="29">
        <f>(B6*Fahrzeugdaten!$E$18*9.81)+(Fahrzeugdaten!$D$18*(Fahrzeugdaten!$B$25/2)*(A6/3.6)*(A6/3.6))</f>
        <v>596.85722222222216</v>
      </c>
      <c r="D6" s="30">
        <f t="shared" si="0"/>
        <v>6.6317469135802458</v>
      </c>
    </row>
    <row r="7" spans="1:4" ht="12.75" customHeight="1" x14ac:dyDescent="0.2">
      <c r="A7" s="8">
        <v>50</v>
      </c>
      <c r="B7" s="28">
        <f>Reifen!$B$7+Reifen!$B$8*(A7/100)</f>
        <v>1.4999999999999999E-2</v>
      </c>
      <c r="C7" s="29">
        <f>(B7*Fahrzeugdaten!$E$18*9.81)+(Fahrzeugdaten!$D$18*(Fahrzeugdaten!$B$25/2)*(A7/3.6)*(A7/3.6))</f>
        <v>692.5509722222223</v>
      </c>
      <c r="D7" s="30">
        <f t="shared" si="0"/>
        <v>9.61876350308642</v>
      </c>
    </row>
    <row r="8" spans="1:4" ht="12.75" customHeight="1" x14ac:dyDescent="0.2">
      <c r="A8" s="8">
        <v>60</v>
      </c>
      <c r="B8" s="28">
        <f>Reifen!$B$7+Reifen!$B$8*(A8/100)</f>
        <v>1.4999999999999999E-2</v>
      </c>
      <c r="C8" s="29">
        <f>(B8*Fahrzeugdaten!$E$18*9.81)+(Fahrzeugdaten!$D$18*(Fahrzeugdaten!$B$25/2)*(A8/3.6)*(A8/3.6))</f>
        <v>809.51</v>
      </c>
      <c r="D8" s="30">
        <f t="shared" si="0"/>
        <v>13.491833333333334</v>
      </c>
    </row>
    <row r="9" spans="1:4" ht="12.75" customHeight="1" x14ac:dyDescent="0.2">
      <c r="A9" s="8">
        <v>70</v>
      </c>
      <c r="B9" s="28">
        <f>Reifen!$B$7+Reifen!$B$8*(A9/100)</f>
        <v>1.4999999999999999E-2</v>
      </c>
      <c r="C9" s="29">
        <f>(B9*Fahrzeugdaten!$E$18*9.81)+(Fahrzeugdaten!$D$18*(Fahrzeugdaten!$B$25/2)*(A9/3.6)*(A9/3.6))</f>
        <v>947.73430555555547</v>
      </c>
      <c r="D9" s="30">
        <f t="shared" si="0"/>
        <v>18.428167052469131</v>
      </c>
    </row>
    <row r="10" spans="1:4" ht="12.75" customHeight="1" x14ac:dyDescent="0.2">
      <c r="A10" s="8">
        <v>80</v>
      </c>
      <c r="B10" s="28">
        <f>Reifen!$B$7+Reifen!$B$8*(A10/100)</f>
        <v>1.4999999999999999E-2</v>
      </c>
      <c r="C10" s="29">
        <f>(B10*Fahrzeugdaten!$E$18*9.81)+(Fahrzeugdaten!$D$18*(Fahrzeugdaten!$B$25/2)*(A10/3.6)*(A10/3.6))</f>
        <v>1107.2238888888887</v>
      </c>
      <c r="D10" s="30">
        <f t="shared" si="0"/>
        <v>24.604975308641968</v>
      </c>
    </row>
    <row r="11" spans="1:4" ht="12.75" customHeight="1" x14ac:dyDescent="0.2">
      <c r="A11" s="8">
        <v>90</v>
      </c>
      <c r="B11" s="28">
        <f>Reifen!$B$7+Reifen!$B$8*(A11/100)</f>
        <v>1.4999999999999999E-2</v>
      </c>
      <c r="C11" s="29">
        <f>(B11*Fahrzeugdaten!$E$18*9.81)+(Fahrzeugdaten!$D$18*(Fahrzeugdaten!$B$25/2)*(A11/3.6)*(A11/3.6))</f>
        <v>1287.9787499999998</v>
      </c>
      <c r="D11" s="30">
        <f t="shared" si="0"/>
        <v>32.199468749999994</v>
      </c>
    </row>
    <row r="12" spans="1:4" ht="12.75" customHeight="1" x14ac:dyDescent="0.2">
      <c r="A12" s="8">
        <v>100</v>
      </c>
      <c r="B12" s="28">
        <f>Reifen!$B$7+Reifen!$B$8*(A12/100)</f>
        <v>1.4999999999999999E-2</v>
      </c>
      <c r="C12" s="29">
        <f>(B12*Fahrzeugdaten!$E$18*9.81)+(Fahrzeugdaten!$D$18*(Fahrzeugdaten!$B$25/2)*(A12/3.6)*(A12/3.6))</f>
        <v>1489.9988888888888</v>
      </c>
      <c r="D12" s="30">
        <f t="shared" si="0"/>
        <v>41.388858024691352</v>
      </c>
    </row>
    <row r="13" spans="1:4" ht="12.75" customHeight="1" x14ac:dyDescent="0.2">
      <c r="A13" s="8">
        <v>110</v>
      </c>
      <c r="B13" s="28">
        <f>Reifen!$B$7+Reifen!$B$8*(A13/100)</f>
        <v>1.4999999999999999E-2</v>
      </c>
      <c r="C13" s="29">
        <f>(B13*Fahrzeugdaten!$E$18*9.81)+(Fahrzeugdaten!$D$18*(Fahrzeugdaten!$B$25/2)*(A13/3.6)*(A13/3.6))</f>
        <v>1713.2843055555554</v>
      </c>
      <c r="D13" s="30">
        <f t="shared" si="0"/>
        <v>52.350353780864189</v>
      </c>
    </row>
    <row r="14" spans="1:4" ht="12.75" customHeight="1" x14ac:dyDescent="0.2">
      <c r="A14" s="8">
        <v>120</v>
      </c>
      <c r="B14" s="28">
        <f>Reifen!$B$7+Reifen!$B$8*(A14/100)</f>
        <v>1.4999999999999999E-2</v>
      </c>
      <c r="C14" s="29">
        <f>(B14*Fahrzeugdaten!$E$18*9.81)+(Fahrzeugdaten!$D$18*(Fahrzeugdaten!$B$25/2)*(A14/3.6)*(A14/3.6))</f>
        <v>1957.835</v>
      </c>
      <c r="D14" s="30">
        <f t="shared" si="0"/>
        <v>65.261166666666668</v>
      </c>
    </row>
    <row r="15" spans="1:4" ht="12.75" customHeight="1" x14ac:dyDescent="0.2">
      <c r="A15" s="8">
        <v>130</v>
      </c>
      <c r="B15" s="28">
        <f>Reifen!$B$7+Reifen!$B$8*(A15/100)</f>
        <v>1.4999999999999999E-2</v>
      </c>
      <c r="C15" s="29">
        <f>(B15*Fahrzeugdaten!$E$18*9.81)+(Fahrzeugdaten!$D$18*(Fahrzeugdaten!$B$25/2)*(A15/3.6)*(A15/3.6))</f>
        <v>2223.6509722222218</v>
      </c>
      <c r="D15" s="30">
        <f t="shared" si="0"/>
        <v>80.298507330246878</v>
      </c>
    </row>
    <row r="16" spans="1:4" ht="12.75" customHeight="1" x14ac:dyDescent="0.2">
      <c r="A16" s="8">
        <v>140</v>
      </c>
      <c r="B16" s="28">
        <f>Reifen!$B$7+Reifen!$B$8*(A16/100)</f>
        <v>1.4999999999999999E-2</v>
      </c>
      <c r="C16" s="29">
        <f>(B16*Fahrzeugdaten!$E$18*9.81)+(Fahrzeugdaten!$D$18*(Fahrzeugdaten!$B$25/2)*(A16/3.6)*(A16/3.6))</f>
        <v>2510.7322222222219</v>
      </c>
      <c r="D16" s="30">
        <f t="shared" si="0"/>
        <v>97.639586419753059</v>
      </c>
    </row>
    <row r="17" spans="1:4" ht="12.75" customHeight="1" x14ac:dyDescent="0.2">
      <c r="A17" s="8">
        <v>150</v>
      </c>
      <c r="B17" s="28">
        <f>Reifen!$B$7+Reifen!$B$8*(A17/100)</f>
        <v>1.4999999999999999E-2</v>
      </c>
      <c r="C17" s="29">
        <f>(B17*Fahrzeugdaten!$E$18*9.81)+(Fahrzeugdaten!$D$18*(Fahrzeugdaten!$B$25/2)*(A17/3.6)*(A17/3.6))</f>
        <v>2819.0787499999997</v>
      </c>
      <c r="D17" s="30">
        <f t="shared" si="0"/>
        <v>117.46161458333331</v>
      </c>
    </row>
    <row r="18" spans="1:4" ht="12.75" customHeight="1" x14ac:dyDescent="0.2">
      <c r="A18" s="8">
        <v>160</v>
      </c>
      <c r="B18" s="28">
        <f>Reifen!$B$7+Reifen!$B$8*(A18/100)</f>
        <v>1.4999999999999999E-2</v>
      </c>
      <c r="C18" s="29">
        <f>(B18*Fahrzeugdaten!$E$18*9.81)+(Fahrzeugdaten!$D$18*(Fahrzeugdaten!$B$25/2)*(A18/3.6)*(A18/3.6))</f>
        <v>3148.6905555555554</v>
      </c>
      <c r="D18" s="30">
        <f t="shared" si="0"/>
        <v>139.94180246913578</v>
      </c>
    </row>
    <row r="19" spans="1:4" ht="12.75" customHeight="1" x14ac:dyDescent="0.2">
      <c r="A19" s="8">
        <v>170</v>
      </c>
      <c r="B19" s="28">
        <f>Reifen!$B$7+Reifen!$B$8*(A19/100)</f>
        <v>1.4999999999999999E-2</v>
      </c>
      <c r="C19" s="29">
        <f>(B19*Fahrzeugdaten!$E$18*9.81)+(Fahrzeugdaten!$D$18*(Fahrzeugdaten!$B$25/2)*(A19/3.6)*(A19/3.6))</f>
        <v>3499.5676388888887</v>
      </c>
      <c r="D19" s="30">
        <f t="shared" si="0"/>
        <v>165.25736072530862</v>
      </c>
    </row>
    <row r="20" spans="1:4" ht="12.75" customHeight="1" x14ac:dyDescent="0.2">
      <c r="A20" s="8">
        <v>180</v>
      </c>
      <c r="B20" s="28">
        <f>Reifen!$B$7+Reifen!$B$8*(A20/100)</f>
        <v>1.4999999999999999E-2</v>
      </c>
      <c r="C20" s="29">
        <f>(B20*Fahrzeugdaten!$E$18*9.81)+(Fahrzeugdaten!$D$18*(Fahrzeugdaten!$B$25/2)*(A20/3.6)*(A20/3.6))</f>
        <v>3871.7099999999996</v>
      </c>
      <c r="D20" s="30">
        <f t="shared" si="0"/>
        <v>193.58549999999997</v>
      </c>
    </row>
    <row r="21" spans="1:4" ht="12.75" customHeight="1" x14ac:dyDescent="0.2">
      <c r="A21" s="8">
        <v>190</v>
      </c>
      <c r="B21" s="28">
        <f>Reifen!$B$7+Reifen!$B$8*(A21/100)</f>
        <v>1.4999999999999999E-2</v>
      </c>
      <c r="C21" s="29">
        <f>(B21*Fahrzeugdaten!$E$18*9.81)+(Fahrzeugdaten!$D$18*(Fahrzeugdaten!$B$25/2)*(A21/3.6)*(A21/3.6))</f>
        <v>4265.1176388888889</v>
      </c>
      <c r="D21" s="30">
        <f t="shared" si="0"/>
        <v>225.10343094135803</v>
      </c>
    </row>
    <row r="22" spans="1:4" ht="12.75" customHeight="1" x14ac:dyDescent="0.2">
      <c r="A22" s="8">
        <v>200</v>
      </c>
      <c r="B22" s="28">
        <f>Reifen!$B$7+Reifen!$B$8*(A22/100)</f>
        <v>1.4999999999999999E-2</v>
      </c>
      <c r="C22" s="29">
        <f>(B22*Fahrzeugdaten!$E$18*9.81)+(Fahrzeugdaten!$D$18*(Fahrzeugdaten!$B$25/2)*(A22/3.6)*(A22/3.6))</f>
        <v>4679.7905555555553</v>
      </c>
      <c r="D22" s="30">
        <f t="shared" si="0"/>
        <v>259.98836419753087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A7" sqref="A7"/>
    </sheetView>
  </sheetViews>
  <sheetFormatPr baseColWidth="10" defaultColWidth="9.140625" defaultRowHeight="12.75" x14ac:dyDescent="0.2"/>
  <cols>
    <col min="1" max="1" width="24.85546875" customWidth="1"/>
    <col min="2" max="2" width="13.42578125" customWidth="1"/>
    <col min="3" max="8" width="11" customWidth="1"/>
    <col min="9" max="9" width="14.5703125" customWidth="1"/>
    <col min="10" max="10" width="11" customWidth="1"/>
    <col min="11" max="11" width="14.28515625" customWidth="1"/>
    <col min="12" max="1025" width="11" customWidth="1"/>
  </cols>
  <sheetData>
    <row r="1" spans="1:8" ht="12.75" customHeight="1" x14ac:dyDescent="0.2">
      <c r="A1" s="1" t="s">
        <v>55</v>
      </c>
      <c r="B1" s="2" t="s">
        <v>40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ht="15.75" customHeight="1" x14ac:dyDescent="0.3">
      <c r="A2" s="4" t="s">
        <v>41</v>
      </c>
      <c r="B2" s="5" t="s">
        <v>42</v>
      </c>
      <c r="C2" s="5" t="s">
        <v>43</v>
      </c>
      <c r="D2" s="5" t="s">
        <v>43</v>
      </c>
      <c r="E2" s="5" t="s">
        <v>43</v>
      </c>
      <c r="F2" s="5" t="s">
        <v>43</v>
      </c>
      <c r="G2" s="5" t="s">
        <v>43</v>
      </c>
      <c r="H2" s="6" t="s">
        <v>43</v>
      </c>
    </row>
    <row r="3" spans="1:8" ht="12.75" customHeight="1" x14ac:dyDescent="0.2">
      <c r="A3" s="11">
        <v>30.4</v>
      </c>
      <c r="B3" s="8">
        <v>2000</v>
      </c>
      <c r="C3" s="31">
        <f>(2*3.141*$B3*(Reifen!$B$5/(60*Fahrzeugdaten!$B$11)))*3.6</f>
        <v>9.3817321326834673</v>
      </c>
      <c r="D3" s="31">
        <f>(2*3.141*$B3*(Reifen!$B$5/(60*Fahrzeugdaten!$C$11)))*3.6</f>
        <v>17.803968933615216</v>
      </c>
      <c r="E3" s="31">
        <f>(2*3.141*$B3*(Reifen!$B$5/(60*Fahrzeugdaten!$D$11)))*3.6</f>
        <v>29.748403787812776</v>
      </c>
      <c r="F3" s="31">
        <f>(2*3.141*$B3*(Reifen!$B$5/(60*Fahrzeugdaten!$E$11)))*3.6</f>
        <v>47.002477984744175</v>
      </c>
      <c r="G3" s="31" t="e">
        <f>(2*3.141*$B3*(Reifen!$B$5/(60*Fahrzeugdaten!F$11)))*3.6</f>
        <v>#DIV/0!</v>
      </c>
      <c r="H3" s="32">
        <f>(2*3.141*$B3*(Reifen!$B$5/(60*Fahrzeugdaten!G$11)))*3.6</f>
        <v>9.4763060453113273</v>
      </c>
    </row>
    <row r="4" spans="1:8" ht="12.75" customHeight="1" x14ac:dyDescent="0.2">
      <c r="A4" s="11">
        <v>32.6</v>
      </c>
      <c r="B4" s="8">
        <v>2100</v>
      </c>
      <c r="C4" s="31">
        <f>(2*3.141*$B4*(Reifen!$B$5/(60*Fahrzeugdaten!$B$11)))*3.6</f>
        <v>9.8508187393176421</v>
      </c>
      <c r="D4" s="31">
        <f>(2*3.141*$B4*(Reifen!$B$5/(60*Fahrzeugdaten!$C$11)))*3.6</f>
        <v>18.69416738029598</v>
      </c>
      <c r="E4" s="31">
        <f>(2*3.141*$B4*(Reifen!$B$5/(60*Fahrzeugdaten!$D$11)))*3.6</f>
        <v>31.235823977203417</v>
      </c>
      <c r="F4" s="31">
        <f>(2*3.141*$B4*(Reifen!$B$5/(60*Fahrzeugdaten!$E$11)))*3.6</f>
        <v>49.352601883981386</v>
      </c>
      <c r="G4" s="31" t="e">
        <f>(2*3.141*$B4*(Reifen!$B$5/(60*Fahrzeugdaten!F$11)))*3.6</f>
        <v>#DIV/0!</v>
      </c>
      <c r="H4" s="32">
        <f>(2*3.141*$B4*(Reifen!$B$5/(60*Fahrzeugdaten!G$11)))*3.6</f>
        <v>9.9501213475768928</v>
      </c>
    </row>
    <row r="5" spans="1:8" ht="12.75" customHeight="1" x14ac:dyDescent="0.2">
      <c r="A5" s="11">
        <v>34.6</v>
      </c>
      <c r="B5" s="8">
        <v>2200</v>
      </c>
      <c r="C5" s="31">
        <f>(2*3.141*$B5*(Reifen!$B$5/(60*Fahrzeugdaten!$B$11)))*3.6</f>
        <v>10.319905345951815</v>
      </c>
      <c r="D5" s="31">
        <f>(2*3.141*$B5*(Reifen!$B$5/(60*Fahrzeugdaten!$C$11)))*3.6</f>
        <v>19.58436582697674</v>
      </c>
      <c r="E5" s="31">
        <f>(2*3.141*$B5*(Reifen!$B$5/(60*Fahrzeugdaten!$D$11)))*3.6</f>
        <v>32.72324416659405</v>
      </c>
      <c r="F5" s="31">
        <f>(2*3.141*$B5*(Reifen!$B$5/(60*Fahrzeugdaten!$E$11)))*3.6</f>
        <v>51.70272578321859</v>
      </c>
      <c r="G5" s="31" t="e">
        <f>(2*3.141*$B5*(Reifen!$B$5/(60*Fahrzeugdaten!F$11)))*3.6</f>
        <v>#DIV/0!</v>
      </c>
      <c r="H5" s="32">
        <f>(2*3.141*$B5*(Reifen!$B$5/(60*Fahrzeugdaten!G$11)))*3.6</f>
        <v>10.423936649842458</v>
      </c>
    </row>
    <row r="6" spans="1:8" ht="12.75" customHeight="1" x14ac:dyDescent="0.2">
      <c r="A6" s="11">
        <v>36.4</v>
      </c>
      <c r="B6" s="8">
        <v>2300</v>
      </c>
      <c r="C6" s="31">
        <f>(2*3.141*$B6*(Reifen!$B$5/(60*Fahrzeugdaten!$B$11)))*3.6</f>
        <v>10.788991952585988</v>
      </c>
      <c r="D6" s="31">
        <f>(2*3.141*$B6*(Reifen!$B$5/(60*Fahrzeugdaten!$C$11)))*3.6</f>
        <v>20.474564273657499</v>
      </c>
      <c r="E6" s="31">
        <f>(2*3.141*$B6*(Reifen!$B$5/(60*Fahrzeugdaten!$D$11)))*3.6</f>
        <v>34.21066435598469</v>
      </c>
      <c r="F6" s="31">
        <f>(2*3.141*$B6*(Reifen!$B$5/(60*Fahrzeugdaten!$E$11)))*3.6</f>
        <v>54.0528496824558</v>
      </c>
      <c r="G6" s="31" t="e">
        <f>(2*3.141*$B6*(Reifen!$B$5/(60*Fahrzeugdaten!F$11)))*3.6</f>
        <v>#DIV/0!</v>
      </c>
      <c r="H6" s="32">
        <f>(2*3.141*$B6*(Reifen!$B$5/(60*Fahrzeugdaten!G$11)))*3.6</f>
        <v>10.897751952108026</v>
      </c>
    </row>
    <row r="7" spans="1:8" ht="12.75" customHeight="1" x14ac:dyDescent="0.2">
      <c r="A7" s="11">
        <v>37.700000000000003</v>
      </c>
      <c r="B7" s="8">
        <v>2400</v>
      </c>
      <c r="C7" s="31">
        <f>(2*3.141*$B7*(Reifen!$B$5/(60*Fahrzeugdaten!$B$11)))*3.6</f>
        <v>11.258078559220161</v>
      </c>
      <c r="D7" s="31">
        <f>(2*3.141*$B7*(Reifen!$B$5/(60*Fahrzeugdaten!$C$11)))*3.6</f>
        <v>21.364762720338259</v>
      </c>
      <c r="E7" s="31">
        <f>(2*3.141*$B7*(Reifen!$B$5/(60*Fahrzeugdaten!$D$11)))*3.6</f>
        <v>35.698084545375323</v>
      </c>
      <c r="F7" s="31">
        <f>(2*3.141*$B7*(Reifen!$B$5/(60*Fahrzeugdaten!$E$11)))*3.6</f>
        <v>56.402973581693004</v>
      </c>
      <c r="G7" s="31" t="e">
        <f>(2*3.141*$B7*(Reifen!$B$5/(60*Fahrzeugdaten!F$11)))*3.6</f>
        <v>#DIV/0!</v>
      </c>
      <c r="H7" s="32">
        <f>(2*3.141*$B7*(Reifen!$B$5/(60*Fahrzeugdaten!G$11)))*3.6</f>
        <v>11.37156725437359</v>
      </c>
    </row>
    <row r="8" spans="1:8" ht="12.75" customHeight="1" x14ac:dyDescent="0.2">
      <c r="A8" s="11">
        <v>38.9</v>
      </c>
      <c r="B8" s="8">
        <v>2500</v>
      </c>
      <c r="C8" s="31">
        <f>(2*3.141*$B8*(Reifen!$B$5/(60*Fahrzeugdaten!$B$11)))*3.6</f>
        <v>11.727165165854336</v>
      </c>
      <c r="D8" s="31">
        <f>(2*3.141*$B8*(Reifen!$B$5/(60*Fahrzeugdaten!$C$11)))*3.6</f>
        <v>22.254961167019022</v>
      </c>
      <c r="E8" s="31">
        <f>(2*3.141*$B8*(Reifen!$B$5/(60*Fahrzeugdaten!$D$11)))*3.6</f>
        <v>37.185504734765971</v>
      </c>
      <c r="F8" s="31">
        <f>(2*3.141*$B8*(Reifen!$B$5/(60*Fahrzeugdaten!$E$11)))*3.6</f>
        <v>58.753097480930215</v>
      </c>
      <c r="G8" s="31" t="e">
        <f>(2*3.141*$B8*(Reifen!$B$5/(60*Fahrzeugdaten!F$11)))*3.6</f>
        <v>#DIV/0!</v>
      </c>
      <c r="H8" s="32">
        <f>(2*3.141*$B8*(Reifen!$B$5/(60*Fahrzeugdaten!G$11)))*3.6</f>
        <v>11.845382556639159</v>
      </c>
    </row>
    <row r="9" spans="1:8" ht="12.75" customHeight="1" x14ac:dyDescent="0.2">
      <c r="A9" s="11">
        <v>40</v>
      </c>
      <c r="B9" s="8">
        <v>2600</v>
      </c>
      <c r="C9" s="31">
        <f>(2*3.141*$B9*(Reifen!$B$5/(60*Fahrzeugdaten!$B$11)))*3.6</f>
        <v>12.196251772488509</v>
      </c>
      <c r="D9" s="31">
        <f>(2*3.141*$B9*(Reifen!$B$5/(60*Fahrzeugdaten!$C$11)))*3.6</f>
        <v>23.145159613699782</v>
      </c>
      <c r="E9" s="31">
        <f>(2*3.141*$B9*(Reifen!$B$5/(60*Fahrzeugdaten!$D$11)))*3.6</f>
        <v>38.672924924156611</v>
      </c>
      <c r="F9" s="31">
        <f>(2*3.141*$B9*(Reifen!$B$5/(60*Fahrzeugdaten!$E$11)))*3.6</f>
        <v>61.103221380167426</v>
      </c>
      <c r="G9" s="31" t="e">
        <f>(2*3.141*$B9*(Reifen!$B$5/(60*Fahrzeugdaten!F$11)))*3.6</f>
        <v>#DIV/0!</v>
      </c>
      <c r="H9" s="32">
        <f>(2*3.141*$B9*(Reifen!$B$5/(60*Fahrzeugdaten!G$11)))*3.6</f>
        <v>12.319197858904726</v>
      </c>
    </row>
    <row r="10" spans="1:8" ht="12.75" customHeight="1" x14ac:dyDescent="0.2">
      <c r="A10" s="11">
        <v>41</v>
      </c>
      <c r="B10" s="8">
        <v>2700</v>
      </c>
      <c r="C10" s="31">
        <f>(2*3.141*$B10*(Reifen!$B$5/(60*Fahrzeugdaten!$B$11)))*3.6</f>
        <v>12.665338379122682</v>
      </c>
      <c r="D10" s="31">
        <f>(2*3.141*$B10*(Reifen!$B$5/(60*Fahrzeugdaten!$C$11)))*3.6</f>
        <v>24.035358060380545</v>
      </c>
      <c r="E10" s="31">
        <f>(2*3.141*$B10*(Reifen!$B$5/(60*Fahrzeugdaten!$D$11)))*3.6</f>
        <v>40.160345113547251</v>
      </c>
      <c r="F10" s="31">
        <f>(2*3.141*$B10*(Reifen!$B$5/(60*Fahrzeugdaten!$E$11)))*3.6</f>
        <v>63.453345279404644</v>
      </c>
      <c r="G10" s="31" t="e">
        <f>(2*3.141*$B10*(Reifen!$B$5/(60*Fahrzeugdaten!F$11)))*3.6</f>
        <v>#DIV/0!</v>
      </c>
      <c r="H10" s="32">
        <f>(2*3.141*$B10*(Reifen!$B$5/(60*Fahrzeugdaten!G$11)))*3.6</f>
        <v>12.793013161170292</v>
      </c>
    </row>
    <row r="11" spans="1:8" ht="12.75" customHeight="1" x14ac:dyDescent="0.2">
      <c r="A11" s="11">
        <v>42</v>
      </c>
      <c r="B11" s="8">
        <v>2800</v>
      </c>
      <c r="C11" s="31">
        <f>(2*3.141*$B11*(Reifen!$B$5/(60*Fahrzeugdaten!$B$11)))*3.6</f>
        <v>13.134424985756853</v>
      </c>
      <c r="D11" s="31">
        <f>(2*3.141*$B11*(Reifen!$B$5/(60*Fahrzeugdaten!$C$11)))*3.6</f>
        <v>24.925556507061302</v>
      </c>
      <c r="E11" s="31">
        <f>(2*3.141*$B11*(Reifen!$B$5/(60*Fahrzeugdaten!$D$11)))*3.6</f>
        <v>41.647765302937877</v>
      </c>
      <c r="F11" s="31">
        <f>(2*3.141*$B11*(Reifen!$B$5/(60*Fahrzeugdaten!$E$11)))*3.6</f>
        <v>65.803469178641834</v>
      </c>
      <c r="G11" s="31" t="e">
        <f>(2*3.141*$B11*(Reifen!$B$5/(60*Fahrzeugdaten!F$11)))*3.6</f>
        <v>#DIV/0!</v>
      </c>
      <c r="H11" s="32">
        <f>(2*3.141*$B11*(Reifen!$B$5/(60*Fahrzeugdaten!G$11)))*3.6</f>
        <v>13.266828463435855</v>
      </c>
    </row>
    <row r="12" spans="1:8" ht="12.75" customHeight="1" x14ac:dyDescent="0.2">
      <c r="A12" s="11">
        <v>43</v>
      </c>
      <c r="B12" s="8">
        <v>2900</v>
      </c>
      <c r="C12" s="31">
        <f>(2*3.141*$B12*(Reifen!$B$5/(60*Fahrzeugdaten!$B$11)))*3.6</f>
        <v>13.603511592391028</v>
      </c>
      <c r="D12" s="31">
        <f>(2*3.141*$B12*(Reifen!$B$5/(60*Fahrzeugdaten!$C$11)))*3.6</f>
        <v>25.815754953742061</v>
      </c>
      <c r="E12" s="31">
        <f>(2*3.141*$B12*(Reifen!$B$5/(60*Fahrzeugdaten!$D$11)))*3.6</f>
        <v>43.135185492328517</v>
      </c>
      <c r="F12" s="31">
        <f>(2*3.141*$B12*(Reifen!$B$5/(60*Fahrzeugdaten!$E$11)))*3.6</f>
        <v>68.153593077879052</v>
      </c>
      <c r="G12" s="31" t="e">
        <f>(2*3.141*$B12*(Reifen!$B$5/(60*Fahrzeugdaten!F$11)))*3.6</f>
        <v>#DIV/0!</v>
      </c>
      <c r="H12" s="32">
        <f>(2*3.141*$B12*(Reifen!$B$5/(60*Fahrzeugdaten!G$11)))*3.6</f>
        <v>13.740643765701423</v>
      </c>
    </row>
    <row r="13" spans="1:8" ht="12.75" customHeight="1" x14ac:dyDescent="0.2">
      <c r="A13" s="11">
        <v>44</v>
      </c>
      <c r="B13" s="8">
        <v>3000</v>
      </c>
      <c r="C13" s="31">
        <f>(2*3.141*$B13*(Reifen!$B$5/(60*Fahrzeugdaten!$B$11)))*3.6</f>
        <v>14.072598199025203</v>
      </c>
      <c r="D13" s="31">
        <f>(2*3.141*$B13*(Reifen!$B$5/(60*Fahrzeugdaten!$C$11)))*3.6</f>
        <v>26.705953400422825</v>
      </c>
      <c r="E13" s="31">
        <f>(2*3.141*$B13*(Reifen!$B$5/(60*Fahrzeugdaten!$D$11)))*3.6</f>
        <v>44.622605681719158</v>
      </c>
      <c r="F13" s="31">
        <f>(2*3.141*$B13*(Reifen!$B$5/(60*Fahrzeugdaten!$E$11)))*3.6</f>
        <v>70.50371697711627</v>
      </c>
      <c r="G13" s="31" t="e">
        <f>(2*3.141*$B13*(Reifen!$B$5/(60*Fahrzeugdaten!F$11)))*3.6</f>
        <v>#DIV/0!</v>
      </c>
      <c r="H13" s="32">
        <f>(2*3.141*$B13*(Reifen!$B$5/(60*Fahrzeugdaten!G$11)))*3.6</f>
        <v>14.214459067966988</v>
      </c>
    </row>
    <row r="14" spans="1:8" ht="12.75" customHeight="1" x14ac:dyDescent="0.2">
      <c r="A14" s="11">
        <v>45</v>
      </c>
      <c r="B14" s="8">
        <v>3100</v>
      </c>
      <c r="C14" s="31">
        <f>(2*3.141*$B14*(Reifen!$B$5/(60*Fahrzeugdaten!$B$11)))*3.6</f>
        <v>14.541684805659376</v>
      </c>
      <c r="D14" s="31">
        <f>(2*3.141*$B14*(Reifen!$B$5/(60*Fahrzeugdaten!$C$11)))*3.6</f>
        <v>27.596151847103588</v>
      </c>
      <c r="E14" s="31">
        <f>(2*3.141*$B14*(Reifen!$B$5/(60*Fahrzeugdaten!$D$11)))*3.6</f>
        <v>46.110025871109798</v>
      </c>
      <c r="F14" s="31">
        <f>(2*3.141*$B14*(Reifen!$B$5/(60*Fahrzeugdaten!$E$11)))*3.6</f>
        <v>72.853840876353473</v>
      </c>
      <c r="G14" s="31" t="e">
        <f>(2*3.141*$B14*(Reifen!$B$5/(60*Fahrzeugdaten!F$11)))*3.6</f>
        <v>#DIV/0!</v>
      </c>
      <c r="H14" s="32">
        <f>(2*3.141*$B14*(Reifen!$B$5/(60*Fahrzeugdaten!G$11)))*3.6</f>
        <v>14.688274370232557</v>
      </c>
    </row>
    <row r="15" spans="1:8" ht="12.75" customHeight="1" x14ac:dyDescent="0.2">
      <c r="A15" s="11">
        <v>46</v>
      </c>
      <c r="B15" s="8">
        <v>3200</v>
      </c>
      <c r="C15" s="31">
        <f>(2*3.141*$B15*(Reifen!$B$5/(60*Fahrzeugdaten!$B$11)))*3.6</f>
        <v>15.01077141229355</v>
      </c>
      <c r="D15" s="31">
        <f>(2*3.141*$B15*(Reifen!$B$5/(60*Fahrzeugdaten!$C$11)))*3.6</f>
        <v>28.486350293784351</v>
      </c>
      <c r="E15" s="31">
        <f>(2*3.141*$B15*(Reifen!$B$5/(60*Fahrzeugdaten!$D$11)))*3.6</f>
        <v>47.597446060500438</v>
      </c>
      <c r="F15" s="31">
        <f>(2*3.141*$B15*(Reifen!$B$5/(60*Fahrzeugdaten!$E$11)))*3.6</f>
        <v>75.203964775590677</v>
      </c>
      <c r="G15" s="31" t="e">
        <f>(2*3.141*$B15*(Reifen!$B$5/(60*Fahrzeugdaten!F$11)))*3.6</f>
        <v>#DIV/0!</v>
      </c>
      <c r="H15" s="32">
        <f>(2*3.141*$B15*(Reifen!$B$5/(60*Fahrzeugdaten!G$11)))*3.6</f>
        <v>15.162089672498123</v>
      </c>
    </row>
    <row r="16" spans="1:8" ht="12.75" customHeight="1" x14ac:dyDescent="0.2">
      <c r="A16" s="11">
        <v>47</v>
      </c>
      <c r="B16" s="8">
        <v>3300</v>
      </c>
      <c r="C16" s="31">
        <f>(2*3.141*$B16*(Reifen!$B$5/(60*Fahrzeugdaten!$B$11)))*3.6</f>
        <v>15.479858018927722</v>
      </c>
      <c r="D16" s="31">
        <f>(2*3.141*$B16*(Reifen!$B$5/(60*Fahrzeugdaten!$C$11)))*3.6</f>
        <v>29.376548740465108</v>
      </c>
      <c r="E16" s="31">
        <f>(2*3.141*$B16*(Reifen!$B$5/(60*Fahrzeugdaten!$D$11)))*3.6</f>
        <v>49.084866249891071</v>
      </c>
      <c r="F16" s="31">
        <f>(2*3.141*$B16*(Reifen!$B$5/(60*Fahrzeugdaten!$E$11)))*3.6</f>
        <v>77.554088674827881</v>
      </c>
      <c r="G16" s="31" t="e">
        <f>(2*3.141*$B16*(Reifen!$B$5/(60*Fahrzeugdaten!F$11)))*3.6</f>
        <v>#DIV/0!</v>
      </c>
      <c r="H16" s="32">
        <f>(2*3.141*$B16*(Reifen!$B$5/(60*Fahrzeugdaten!G$11)))*3.6</f>
        <v>15.635904974763688</v>
      </c>
    </row>
    <row r="17" spans="1:8" ht="12.75" customHeight="1" x14ac:dyDescent="0.2">
      <c r="A17" s="11">
        <v>48</v>
      </c>
      <c r="B17" s="8">
        <v>3400</v>
      </c>
      <c r="C17" s="31">
        <f>(2*3.141*$B17*(Reifen!$B$5/(60*Fahrzeugdaten!$B$11)))*3.6</f>
        <v>15.948944625561897</v>
      </c>
      <c r="D17" s="31">
        <f>(2*3.141*$B17*(Reifen!$B$5/(60*Fahrzeugdaten!$C$11)))*3.6</f>
        <v>30.266747187145871</v>
      </c>
      <c r="E17" s="31">
        <f>(2*3.141*$B17*(Reifen!$B$5/(60*Fahrzeugdaten!$D$11)))*3.6</f>
        <v>50.572286439281712</v>
      </c>
      <c r="F17" s="31">
        <f>(2*3.141*$B17*(Reifen!$B$5/(60*Fahrzeugdaten!$E$11)))*3.6</f>
        <v>79.904212574065099</v>
      </c>
      <c r="G17" s="31" t="e">
        <f>(2*3.141*$B17*(Reifen!$B$5/(60*Fahrzeugdaten!F$11)))*3.6</f>
        <v>#DIV/0!</v>
      </c>
      <c r="H17" s="32">
        <f>(2*3.141*$B17*(Reifen!$B$5/(60*Fahrzeugdaten!G$11)))*3.6</f>
        <v>16.109720277029254</v>
      </c>
    </row>
    <row r="18" spans="1:8" ht="12.75" customHeight="1" x14ac:dyDescent="0.2">
      <c r="A18" s="11">
        <v>49</v>
      </c>
      <c r="B18" s="8">
        <v>3500</v>
      </c>
      <c r="C18" s="31">
        <f>(2*3.141*$B18*(Reifen!$B$5/(60*Fahrzeugdaten!$B$11)))*3.6</f>
        <v>16.418031232196071</v>
      </c>
      <c r="D18" s="31">
        <f>(2*3.141*$B18*(Reifen!$B$5/(60*Fahrzeugdaten!$C$11)))*3.6</f>
        <v>31.156945633826627</v>
      </c>
      <c r="E18" s="31">
        <f>(2*3.141*$B18*(Reifen!$B$5/(60*Fahrzeugdaten!$D$11)))*3.6</f>
        <v>52.059706628672352</v>
      </c>
      <c r="F18" s="31">
        <f>(2*3.141*$B18*(Reifen!$B$5/(60*Fahrzeugdaten!$E$11)))*3.6</f>
        <v>82.254336473302303</v>
      </c>
      <c r="G18" s="31" t="e">
        <f>(2*3.141*$B18*(Reifen!$B$5/(60*Fahrzeugdaten!F$11)))*3.6</f>
        <v>#DIV/0!</v>
      </c>
      <c r="H18" s="32">
        <f>(2*3.141*$B18*(Reifen!$B$5/(60*Fahrzeugdaten!G$11)))*3.6</f>
        <v>16.583535579294821</v>
      </c>
    </row>
    <row r="19" spans="1:8" ht="12.75" customHeight="1" x14ac:dyDescent="0.2">
      <c r="A19" s="11">
        <v>50</v>
      </c>
      <c r="B19" s="8">
        <v>3600</v>
      </c>
      <c r="C19" s="31">
        <f>(2*3.141*$B19*(Reifen!$B$5/(60*Fahrzeugdaten!$B$11)))*3.6</f>
        <v>16.887117838830243</v>
      </c>
      <c r="D19" s="31">
        <f>(2*3.141*$B19*(Reifen!$B$5/(60*Fahrzeugdaten!$C$11)))*3.6</f>
        <v>32.047144080507394</v>
      </c>
      <c r="E19" s="31">
        <f>(2*3.141*$B19*(Reifen!$B$5/(60*Fahrzeugdaten!$D$11)))*3.6</f>
        <v>53.547126818062992</v>
      </c>
      <c r="F19" s="31">
        <f>(2*3.141*$B19*(Reifen!$B$5/(60*Fahrzeugdaten!$E$11)))*3.6</f>
        <v>84.604460372539521</v>
      </c>
      <c r="G19" s="31" t="e">
        <f>(2*3.141*$B19*(Reifen!$B$5/(60*Fahrzeugdaten!F$11)))*3.6</f>
        <v>#DIV/0!</v>
      </c>
      <c r="H19" s="32">
        <f>(2*3.141*$B19*(Reifen!$B$5/(60*Fahrzeugdaten!G$11)))*3.6</f>
        <v>17.057350881560389</v>
      </c>
    </row>
    <row r="20" spans="1:8" ht="12.75" customHeight="1" x14ac:dyDescent="0.2">
      <c r="A20" s="11">
        <v>51</v>
      </c>
      <c r="B20" s="8">
        <v>3700</v>
      </c>
      <c r="C20" s="31">
        <f>(2*3.141*$B20*(Reifen!$B$5/(60*Fahrzeugdaten!$B$11)))*3.6</f>
        <v>17.356204445464417</v>
      </c>
      <c r="D20" s="31">
        <f>(2*3.141*$B20*(Reifen!$B$5/(60*Fahrzeugdaten!$C$11)))*3.6</f>
        <v>32.937342527188157</v>
      </c>
      <c r="E20" s="31">
        <f>(2*3.141*$B20*(Reifen!$B$5/(60*Fahrzeugdaten!$D$11)))*3.6</f>
        <v>55.034547007453632</v>
      </c>
      <c r="F20" s="31">
        <f>(2*3.141*$B20*(Reifen!$B$5/(60*Fahrzeugdaten!$E$11)))*3.6</f>
        <v>86.954584271776739</v>
      </c>
      <c r="G20" s="31" t="e">
        <f>(2*3.141*$B20*(Reifen!$B$5/(60*Fahrzeugdaten!F$11)))*3.6</f>
        <v>#DIV/0!</v>
      </c>
      <c r="H20" s="32">
        <f>(2*3.141*$B20*(Reifen!$B$5/(60*Fahrzeugdaten!G$11)))*3.6</f>
        <v>17.531166183825956</v>
      </c>
    </row>
    <row r="21" spans="1:8" ht="12.75" customHeight="1" x14ac:dyDescent="0.2">
      <c r="A21" s="11">
        <v>52</v>
      </c>
      <c r="B21" s="8">
        <v>3800</v>
      </c>
      <c r="C21" s="31">
        <f>(2*3.141*$B21*(Reifen!$B$5/(60*Fahrzeugdaten!$B$11)))*3.6</f>
        <v>17.825291052098589</v>
      </c>
      <c r="D21" s="31">
        <f>(2*3.141*$B21*(Reifen!$B$5/(60*Fahrzeugdaten!$C$11)))*3.6</f>
        <v>33.827540973868913</v>
      </c>
      <c r="E21" s="31">
        <f>(2*3.141*$B21*(Reifen!$B$5/(60*Fahrzeugdaten!$D$11)))*3.6</f>
        <v>56.521967196844265</v>
      </c>
      <c r="F21" s="31">
        <f>(2*3.141*$B21*(Reifen!$B$5/(60*Fahrzeugdaten!$E$11)))*3.6</f>
        <v>89.304708171013928</v>
      </c>
      <c r="G21" s="31" t="e">
        <f>(2*3.141*$B21*(Reifen!$B$5/(60*Fahrzeugdaten!F$11)))*3.6</f>
        <v>#DIV/0!</v>
      </c>
      <c r="H21" s="32">
        <f>(2*3.141*$B21*(Reifen!$B$5/(60*Fahrzeugdaten!G$11)))*3.6</f>
        <v>18.00498148609152</v>
      </c>
    </row>
    <row r="22" spans="1:8" ht="12.75" customHeight="1" x14ac:dyDescent="0.2">
      <c r="A22" s="11">
        <v>52.8</v>
      </c>
      <c r="B22" s="8">
        <v>3900</v>
      </c>
      <c r="C22" s="31">
        <f>(2*3.141*$B22*(Reifen!$B$5/(60*Fahrzeugdaten!$B$11)))*3.6</f>
        <v>18.294377658732763</v>
      </c>
      <c r="D22" s="31">
        <f>(2*3.141*$B22*(Reifen!$B$5/(60*Fahrzeugdaten!$C$11)))*3.6</f>
        <v>34.717739420549677</v>
      </c>
      <c r="E22" s="31">
        <f>(2*3.141*$B22*(Reifen!$B$5/(60*Fahrzeugdaten!$D$11)))*3.6</f>
        <v>58.009387386234906</v>
      </c>
      <c r="F22" s="31">
        <f>(2*3.141*$B22*(Reifen!$B$5/(60*Fahrzeugdaten!$E$11)))*3.6</f>
        <v>91.654832070251132</v>
      </c>
      <c r="G22" s="31" t="e">
        <f>(2*3.141*$B22*(Reifen!$B$5/(60*Fahrzeugdaten!F$11)))*3.6</f>
        <v>#DIV/0!</v>
      </c>
      <c r="H22" s="32">
        <f>(2*3.141*$B22*(Reifen!$B$5/(60*Fahrzeugdaten!G$11)))*3.6</f>
        <v>18.478796788357087</v>
      </c>
    </row>
    <row r="23" spans="1:8" ht="12.75" customHeight="1" x14ac:dyDescent="0.2">
      <c r="A23" s="11">
        <v>53.5</v>
      </c>
      <c r="B23" s="8">
        <v>4000</v>
      </c>
      <c r="C23" s="31">
        <f>(2*3.141*$B23*(Reifen!$B$5/(60*Fahrzeugdaten!$B$11)))*3.6</f>
        <v>18.763464265366935</v>
      </c>
      <c r="D23" s="31">
        <f>(2*3.141*$B23*(Reifen!$B$5/(60*Fahrzeugdaten!$C$11)))*3.6</f>
        <v>35.607937867230433</v>
      </c>
      <c r="E23" s="31">
        <f>(2*3.141*$B23*(Reifen!$B$5/(60*Fahrzeugdaten!$D$11)))*3.6</f>
        <v>59.496807575625553</v>
      </c>
      <c r="F23" s="31">
        <f>(2*3.141*$B23*(Reifen!$B$5/(60*Fahrzeugdaten!$E$11)))*3.6</f>
        <v>94.00495596948835</v>
      </c>
      <c r="G23" s="31" t="e">
        <f>(2*3.141*$B23*(Reifen!$B$5/(60*Fahrzeugdaten!F$11)))*3.6</f>
        <v>#DIV/0!</v>
      </c>
      <c r="H23" s="32">
        <f>(2*3.141*$B23*(Reifen!$B$5/(60*Fahrzeugdaten!G$11)))*3.6</f>
        <v>18.952612090622655</v>
      </c>
    </row>
    <row r="24" spans="1:8" ht="12.75" customHeight="1" x14ac:dyDescent="0.2">
      <c r="A24" s="11">
        <v>54.1</v>
      </c>
      <c r="B24" s="8">
        <v>4100</v>
      </c>
      <c r="C24" s="31">
        <f>(2*3.141*$B24*(Reifen!$B$5/(60*Fahrzeugdaten!$B$11)))*3.6</f>
        <v>19.232550872001109</v>
      </c>
      <c r="D24" s="31">
        <f>(2*3.141*$B24*(Reifen!$B$5/(60*Fahrzeugdaten!$C$11)))*3.6</f>
        <v>36.498136313911196</v>
      </c>
      <c r="E24" s="31">
        <f>(2*3.141*$B24*(Reifen!$B$5/(60*Fahrzeugdaten!$D$11)))*3.6</f>
        <v>60.984227765016186</v>
      </c>
      <c r="F24" s="31">
        <f>(2*3.141*$B24*(Reifen!$B$5/(60*Fahrzeugdaten!$E$11)))*3.6</f>
        <v>96.355079868725554</v>
      </c>
      <c r="G24" s="31" t="e">
        <f>(2*3.141*$B24*(Reifen!$B$5/(60*Fahrzeugdaten!F$11)))*3.6</f>
        <v>#DIV/0!</v>
      </c>
      <c r="H24" s="32">
        <f>(2*3.141*$B24*(Reifen!$B$5/(60*Fahrzeugdaten!G$11)))*3.6</f>
        <v>19.426427392888218</v>
      </c>
    </row>
    <row r="25" spans="1:8" ht="12.75" customHeight="1" x14ac:dyDescent="0.2">
      <c r="A25" s="11">
        <v>54.6</v>
      </c>
      <c r="B25" s="8">
        <v>4200</v>
      </c>
      <c r="C25" s="31">
        <f>(2*3.141*$B25*(Reifen!$B$5/(60*Fahrzeugdaten!$B$11)))*3.6</f>
        <v>19.701637478635284</v>
      </c>
      <c r="D25" s="31">
        <f>(2*3.141*$B25*(Reifen!$B$5/(60*Fahrzeugdaten!$C$11)))*3.6</f>
        <v>37.38833476059196</v>
      </c>
      <c r="E25" s="31">
        <f>(2*3.141*$B25*(Reifen!$B$5/(60*Fahrzeugdaten!$D$11)))*3.6</f>
        <v>62.471647954406833</v>
      </c>
      <c r="F25" s="31">
        <f>(2*3.141*$B25*(Reifen!$B$5/(60*Fahrzeugdaten!$E$11)))*3.6</f>
        <v>98.705203767962772</v>
      </c>
      <c r="G25" s="31" t="e">
        <f>(2*3.141*$B25*(Reifen!$B$5/(60*Fahrzeugdaten!F$11)))*3.6</f>
        <v>#DIV/0!</v>
      </c>
      <c r="H25" s="32">
        <f>(2*3.141*$B25*(Reifen!$B$5/(60*Fahrzeugdaten!G$11)))*3.6</f>
        <v>19.900242695153786</v>
      </c>
    </row>
    <row r="26" spans="1:8" ht="12.75" customHeight="1" x14ac:dyDescent="0.2">
      <c r="A26" s="11">
        <v>55</v>
      </c>
      <c r="B26" s="8">
        <v>4300</v>
      </c>
      <c r="C26" s="31">
        <f>(2*3.141*$B26*(Reifen!$B$5/(60*Fahrzeugdaten!$B$11)))*3.6</f>
        <v>20.170724085269455</v>
      </c>
      <c r="D26" s="31">
        <f>(2*3.141*$B26*(Reifen!$B$5/(60*Fahrzeugdaten!$C$11)))*3.6</f>
        <v>38.278533207272716</v>
      </c>
      <c r="E26" s="31">
        <f>(2*3.141*$B26*(Reifen!$B$5/(60*Fahrzeugdaten!$D$11)))*3.6</f>
        <v>63.959068143797452</v>
      </c>
      <c r="F26" s="31">
        <f>(2*3.141*$B26*(Reifen!$B$5/(60*Fahrzeugdaten!$E$11)))*3.6</f>
        <v>101.05532766719998</v>
      </c>
      <c r="G26" s="31" t="e">
        <f>(2*3.141*$B26*(Reifen!$B$5/(60*Fahrzeugdaten!F$11)))*3.6</f>
        <v>#DIV/0!</v>
      </c>
      <c r="H26" s="32">
        <f>(2*3.141*$B26*(Reifen!$B$5/(60*Fahrzeugdaten!G$11)))*3.6</f>
        <v>20.374057997419349</v>
      </c>
    </row>
    <row r="27" spans="1:8" ht="12.75" customHeight="1" x14ac:dyDescent="0.2">
      <c r="A27" s="11">
        <v>54.3</v>
      </c>
      <c r="B27" s="8">
        <v>4400</v>
      </c>
      <c r="C27" s="31">
        <f>(2*3.141*$B27*(Reifen!$B$5/(60*Fahrzeugdaten!$B$11)))*3.6</f>
        <v>20.63981069190363</v>
      </c>
      <c r="D27" s="31">
        <f>(2*3.141*$B27*(Reifen!$B$5/(60*Fahrzeugdaten!$C$11)))*3.6</f>
        <v>39.168731653953479</v>
      </c>
      <c r="E27" s="31">
        <f>(2*3.141*$B27*(Reifen!$B$5/(60*Fahrzeugdaten!$D$11)))*3.6</f>
        <v>65.4464883331881</v>
      </c>
      <c r="F27" s="31">
        <f>(2*3.141*$B27*(Reifen!$B$5/(60*Fahrzeugdaten!$E$11)))*3.6</f>
        <v>103.40545156643718</v>
      </c>
      <c r="G27" s="31" t="e">
        <f>(2*3.141*$B27*(Reifen!$B$5/(60*Fahrzeugdaten!F$11)))*3.6</f>
        <v>#DIV/0!</v>
      </c>
      <c r="H27" s="32">
        <f>(2*3.141*$B27*(Reifen!$B$5/(60*Fahrzeugdaten!G$11)))*3.6</f>
        <v>20.847873299684917</v>
      </c>
    </row>
    <row r="28" spans="1:8" ht="12.75" customHeight="1" x14ac:dyDescent="0.2">
      <c r="A28" s="11">
        <v>53</v>
      </c>
      <c r="B28" s="8">
        <v>4500</v>
      </c>
      <c r="C28" s="31">
        <f>(2*3.141*$B28*(Reifen!$B$5/(60*Fahrzeugdaten!$B$11)))*3.6</f>
        <v>21.108897298537801</v>
      </c>
      <c r="D28" s="31">
        <f>(2*3.141*$B28*(Reifen!$B$5/(60*Fahrzeugdaten!$C$11)))*3.6</f>
        <v>40.058930100634235</v>
      </c>
      <c r="E28" s="31">
        <f>(2*3.141*$B28*(Reifen!$B$5/(60*Fahrzeugdaten!$D$11)))*3.6</f>
        <v>66.933908522578733</v>
      </c>
      <c r="F28" s="31">
        <f>(2*3.141*$B28*(Reifen!$B$5/(60*Fahrzeugdaten!$E$11)))*3.6</f>
        <v>105.75557546567438</v>
      </c>
      <c r="G28" s="31" t="e">
        <f>(2*3.141*$B28*(Reifen!$B$5/(60*Fahrzeugdaten!F$11)))*3.6</f>
        <v>#DIV/0!</v>
      </c>
      <c r="H28" s="32">
        <f>(2*3.141*$B28*(Reifen!$B$5/(60*Fahrzeugdaten!G$11)))*3.6</f>
        <v>21.321688601950484</v>
      </c>
    </row>
    <row r="29" spans="1:8" ht="13.5" customHeight="1" x14ac:dyDescent="0.2">
      <c r="A29" s="33">
        <v>51</v>
      </c>
      <c r="B29" s="26">
        <v>4600</v>
      </c>
      <c r="C29" s="34">
        <f>(2*3.141*$B29*(Reifen!$B$5/(60*Fahrzeugdaten!$B$11)))*3.6</f>
        <v>21.577983905171976</v>
      </c>
      <c r="D29" s="34">
        <f>(2*3.141*$B29*(Reifen!$B$5/(60*Fahrzeugdaten!$C$11)))*3.6</f>
        <v>40.949128547314999</v>
      </c>
      <c r="E29" s="34">
        <f>(2*3.141*$B29*(Reifen!$B$5/(60*Fahrzeugdaten!$D$11)))*3.6</f>
        <v>68.42132871196938</v>
      </c>
      <c r="F29" s="34">
        <f>(2*3.141*$B29*(Reifen!$B$5/(60*Fahrzeugdaten!$E$11)))*3.6</f>
        <v>108.1056993649116</v>
      </c>
      <c r="G29" s="34" t="e">
        <f>(2*3.141*$B29*(Reifen!$B$5/(60*Fahrzeugdaten!F$11)))*3.6</f>
        <v>#DIV/0!</v>
      </c>
      <c r="H29" s="35">
        <f>(2*3.141*$B29*(Reifen!$B$5/(60*Fahrzeugdaten!G$11)))*3.6</f>
        <v>21.795503904216051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8" zoomScaleNormal="88" workbookViewId="0">
      <selection activeCell="J48" sqref="J48"/>
    </sheetView>
  </sheetViews>
  <sheetFormatPr baseColWidth="10" defaultColWidth="9.140625" defaultRowHeight="12.75" x14ac:dyDescent="0.2"/>
  <cols>
    <col min="1" max="1025" width="11.5703125"/>
  </cols>
  <sheetData/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"/>
  <sheetViews>
    <sheetView topLeftCell="A4" zoomScale="75" zoomScaleNormal="75" workbookViewId="0">
      <selection activeCell="Q30" sqref="Q30"/>
    </sheetView>
  </sheetViews>
  <sheetFormatPr baseColWidth="10" defaultColWidth="9.140625" defaultRowHeight="12.75" x14ac:dyDescent="0.2"/>
  <cols>
    <col min="1" max="1" width="27.140625" customWidth="1"/>
    <col min="2" max="2" width="12.7109375" customWidth="1"/>
    <col min="3" max="3" width="12.42578125" customWidth="1"/>
    <col min="4" max="4" width="12.85546875" customWidth="1"/>
    <col min="5" max="5" width="12.42578125" customWidth="1"/>
    <col min="6" max="8" width="11" customWidth="1"/>
    <col min="9" max="9" width="13.5703125" customWidth="1"/>
    <col min="10" max="16" width="11" customWidth="1"/>
    <col min="17" max="17" width="27.42578125" customWidth="1"/>
    <col min="18" max="1025" width="11" customWidth="1"/>
  </cols>
  <sheetData>
    <row r="1" spans="2:21" ht="13.5" customHeight="1" x14ac:dyDescent="0.2"/>
    <row r="2" spans="2:21" ht="12.75" customHeight="1" x14ac:dyDescent="0.2">
      <c r="Q2" s="36" t="s">
        <v>44</v>
      </c>
    </row>
    <row r="3" spans="2:21" ht="13.5" customHeight="1" x14ac:dyDescent="0.2">
      <c r="Q3" s="37">
        <f>Fahrzeugdaten!$B$21</f>
        <v>4600</v>
      </c>
    </row>
    <row r="4" spans="2:21" ht="12.75" customHeight="1" x14ac:dyDescent="0.2">
      <c r="Q4" s="38"/>
      <c r="R4" s="2" t="s">
        <v>45</v>
      </c>
      <c r="S4" s="2"/>
      <c r="T4" s="2"/>
      <c r="U4" s="3"/>
    </row>
    <row r="5" spans="2:21" ht="12.75" customHeight="1" x14ac:dyDescent="0.2">
      <c r="Q5" s="4"/>
      <c r="R5" s="39" t="s">
        <v>46</v>
      </c>
      <c r="S5" s="5" t="s">
        <v>47</v>
      </c>
      <c r="T5" s="5" t="s">
        <v>48</v>
      </c>
      <c r="U5" s="6" t="s">
        <v>49</v>
      </c>
    </row>
    <row r="6" spans="2:21" ht="12.75" customHeight="1" x14ac:dyDescent="0.2">
      <c r="B6" s="40"/>
      <c r="C6" s="40"/>
      <c r="D6" s="41"/>
      <c r="Q6" s="4" t="s">
        <v>50</v>
      </c>
      <c r="R6" s="30">
        <f>((2*3.141*Fahrzeugdaten!$B$21*(Reifen!$B$5/(60*Fahrzeugdaten!$B$11)))*3.6)/((2*3.141*(Reifen!$B$5/(60*Fahrzeugdaten!$C$11)))*3.6)</f>
        <v>2423.9520958083835</v>
      </c>
      <c r="S6" s="30">
        <f>((2*3.141*Fahrzeugdaten!$B$21*(Reifen!$B$5/(60*Fahrzeugdaten!$C$11)))*3.6)/((2*3.141*(Reifen!$B$5/(60*Fahrzeugdaten!$D$11)))*3.6)</f>
        <v>2753.0303030303025</v>
      </c>
      <c r="T6" s="30">
        <f>((2*3.141*Fahrzeugdaten!$B$21*(Reifen!$B$5/(60*Fahrzeugdaten!$D$11)))*3.6)/((2*3.141*(Reifen!$B$5/(60*Fahrzeugdaten!$E$11)))*3.6)</f>
        <v>2911.3924050632918</v>
      </c>
      <c r="U6" s="42">
        <f>IF(ISERROR(((2*3.141*Fahrzeugdaten!$B$21*(Reifen!$B$5/(60*Fahrzeugdaten!$E$11)))*3.6)/((2*3.141*(Reifen!$B$5/(60*Fahrzeugdaten!$F$11)))*3.6)),0,((2*3.141*Fahrzeugdaten!$B$21*(Reifen!$B$5/(60*Fahrzeugdaten!$E$11)))*3.6)/((2*3.141*(Reifen!$B$5/(60*Fahrzeugdaten!$F$11)))*3.6))</f>
        <v>0</v>
      </c>
    </row>
    <row r="7" spans="2:21" ht="13.5" customHeight="1" x14ac:dyDescent="0.2">
      <c r="B7" s="40"/>
      <c r="C7" s="40"/>
      <c r="D7" s="41"/>
      <c r="Q7" s="43" t="s">
        <v>51</v>
      </c>
      <c r="R7" s="44">
        <f>((2*3.141*Fahrzeugdaten!$B$21*(Reifen!$B$5/(60*Fahrzeugdaten!$B$11)))*3.6)</f>
        <v>21.577983905171976</v>
      </c>
      <c r="S7" s="44">
        <f>((2*3.141*Fahrzeugdaten!$B$21*(Reifen!$B$5/(60*Fahrzeugdaten!$C$11)))*3.6)</f>
        <v>40.949128547314999</v>
      </c>
      <c r="T7" s="44">
        <f>((2*3.141*Fahrzeugdaten!$B$21*(Reifen!$B$5/(60*Fahrzeugdaten!$D$11)))*3.6)</f>
        <v>68.42132871196938</v>
      </c>
      <c r="U7" s="45">
        <f>((2*3.141*Fahrzeugdaten!$B$21*(Reifen!$B$5/(60*Fahrzeugdaten!$E$11)))*3.6)</f>
        <v>108.1056993649116</v>
      </c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Fahrzeugdaten</vt:lpstr>
      <vt:lpstr>Reifen</vt:lpstr>
      <vt:lpstr>Fahrwiderstand</vt:lpstr>
      <vt:lpstr>Leistung</vt:lpstr>
      <vt:lpstr>Leistungsdiagramm</vt:lpstr>
      <vt:lpstr>Getriebe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</dc:creator>
  <dc:description/>
  <cp:lastModifiedBy>User</cp:lastModifiedBy>
  <cp:revision>3</cp:revision>
  <cp:lastPrinted>2003-11-10T16:05:40Z</cp:lastPrinted>
  <dcterms:created xsi:type="dcterms:W3CDTF">2003-11-04T13:44:50Z</dcterms:created>
  <dcterms:modified xsi:type="dcterms:W3CDTF">2018-04-07T11:27:03Z</dcterms:modified>
  <dc:language>de-DE</dc:language>
</cp:coreProperties>
</file>